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2270" activeTab="1"/>
  </bookViews>
  <sheets>
    <sheet name="h=0,005" sheetId="1" r:id="rId1"/>
    <sheet name="h=0,002" sheetId="2" r:id="rId2"/>
  </sheets>
  <definedNames>
    <definedName name="_R1">'h=0,005'!$B$1</definedName>
    <definedName name="_R2">'h=0,005'!$B$2</definedName>
    <definedName name="L">'h=0,005'!$B$3</definedName>
  </definedNames>
  <calcPr calcId="125725"/>
</workbook>
</file>

<file path=xl/calcChain.xml><?xml version="1.0" encoding="utf-8"?>
<calcChain xmlns="http://schemas.openxmlformats.org/spreadsheetml/2006/main">
  <c r="C5" i="2"/>
  <c r="E5"/>
  <c r="F5"/>
  <c r="C6"/>
  <c r="E6"/>
  <c r="F6"/>
  <c r="C7"/>
  <c r="E7"/>
  <c r="F7" s="1"/>
  <c r="C8"/>
  <c r="E8"/>
  <c r="F8"/>
  <c r="C9"/>
  <c r="E9"/>
  <c r="F9" s="1"/>
  <c r="C10"/>
  <c r="E10"/>
  <c r="F10"/>
  <c r="C11"/>
  <c r="E11"/>
  <c r="F11" s="1"/>
  <c r="C12"/>
  <c r="E12"/>
  <c r="F12"/>
  <c r="C13"/>
  <c r="E13"/>
  <c r="F13" s="1"/>
  <c r="C14"/>
  <c r="E14"/>
  <c r="F14"/>
  <c r="C15"/>
  <c r="E15"/>
  <c r="F15" s="1"/>
  <c r="C16"/>
  <c r="E16"/>
  <c r="F16"/>
  <c r="C17"/>
  <c r="E17"/>
  <c r="F17" s="1"/>
  <c r="C18"/>
  <c r="E18"/>
  <c r="F18"/>
  <c r="C19"/>
  <c r="E19"/>
  <c r="F19" s="1"/>
  <c r="C20"/>
  <c r="E20"/>
  <c r="F20"/>
  <c r="C21"/>
  <c r="E21"/>
  <c r="F21" s="1"/>
  <c r="C22"/>
  <c r="E22"/>
  <c r="F22"/>
  <c r="C23"/>
  <c r="E23"/>
  <c r="F23" s="1"/>
  <c r="C24"/>
  <c r="E24"/>
  <c r="F24"/>
  <c r="C25"/>
  <c r="E25"/>
  <c r="F25" s="1"/>
  <c r="C26"/>
  <c r="E26"/>
  <c r="F26"/>
  <c r="C27"/>
  <c r="E27"/>
  <c r="F27" s="1"/>
  <c r="C28"/>
  <c r="E28"/>
  <c r="F28"/>
  <c r="C29"/>
  <c r="E29"/>
  <c r="F29" s="1"/>
  <c r="C30"/>
  <c r="E30"/>
  <c r="F30"/>
  <c r="C31"/>
  <c r="E31"/>
  <c r="F31" s="1"/>
  <c r="C32"/>
  <c r="E32"/>
  <c r="F32"/>
  <c r="C33"/>
  <c r="E33"/>
  <c r="F33" s="1"/>
  <c r="C34"/>
  <c r="E34"/>
  <c r="F34"/>
  <c r="C35"/>
  <c r="E35"/>
  <c r="F35" s="1"/>
  <c r="C36"/>
  <c r="E36"/>
  <c r="F36"/>
  <c r="C37"/>
  <c r="E37"/>
  <c r="F37" s="1"/>
  <c r="C38"/>
  <c r="E38"/>
  <c r="F38"/>
  <c r="C39"/>
  <c r="E39"/>
  <c r="F39" s="1"/>
  <c r="C40"/>
  <c r="E40"/>
  <c r="F40"/>
  <c r="C41"/>
  <c r="E41"/>
  <c r="F41" s="1"/>
  <c r="C42"/>
  <c r="E42"/>
  <c r="F42"/>
  <c r="C43"/>
  <c r="E43"/>
  <c r="F43" s="1"/>
  <c r="C44"/>
  <c r="E44"/>
  <c r="F44"/>
  <c r="C45"/>
  <c r="E45"/>
  <c r="F45" s="1"/>
  <c r="C46"/>
  <c r="E46"/>
  <c r="F46"/>
  <c r="C47"/>
  <c r="E47"/>
  <c r="F47" s="1"/>
  <c r="C48"/>
  <c r="E48"/>
  <c r="F48"/>
  <c r="C49"/>
  <c r="E49"/>
  <c r="F49" s="1"/>
  <c r="C50"/>
  <c r="E50"/>
  <c r="F50"/>
  <c r="C51"/>
  <c r="E51"/>
  <c r="F51" s="1"/>
  <c r="C52"/>
  <c r="E52"/>
  <c r="F52"/>
  <c r="C53"/>
  <c r="E53"/>
  <c r="F53" s="1"/>
  <c r="B18"/>
  <c r="B15"/>
  <c r="B14"/>
  <c r="B13"/>
  <c r="B9"/>
  <c r="B10" s="1"/>
  <c r="B17" s="1"/>
  <c r="B19" s="1"/>
  <c r="B8"/>
  <c r="E4"/>
  <c r="F4" s="1"/>
  <c r="C4"/>
  <c r="K3"/>
  <c r="H4" s="1"/>
  <c r="J3"/>
  <c r="E3"/>
  <c r="F3" s="1"/>
  <c r="C3"/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3"/>
  <c r="E4"/>
  <c r="E7"/>
  <c r="E9"/>
  <c r="E11"/>
  <c r="E13"/>
  <c r="E15"/>
  <c r="E17"/>
  <c r="E19"/>
  <c r="E21"/>
  <c r="E23"/>
  <c r="J3"/>
  <c r="K3"/>
  <c r="B18"/>
  <c r="E5" s="1"/>
  <c r="F5" s="1"/>
  <c r="B15"/>
  <c r="B14"/>
  <c r="B13"/>
  <c r="H4" s="1"/>
  <c r="B9"/>
  <c r="B10" s="1"/>
  <c r="B17" s="1"/>
  <c r="B8"/>
  <c r="K4" i="2" l="1"/>
  <c r="H5" s="1"/>
  <c r="I5" s="1"/>
  <c r="J5" s="1"/>
  <c r="I4"/>
  <c r="J4" s="1"/>
  <c r="F21" i="1"/>
  <c r="F19"/>
  <c r="F15"/>
  <c r="F11"/>
  <c r="F7"/>
  <c r="I4"/>
  <c r="J4" s="1"/>
  <c r="F23"/>
  <c r="F17"/>
  <c r="F13"/>
  <c r="F9"/>
  <c r="E22"/>
  <c r="F22" s="1"/>
  <c r="E20"/>
  <c r="F20" s="1"/>
  <c r="E18"/>
  <c r="F18" s="1"/>
  <c r="E16"/>
  <c r="F16" s="1"/>
  <c r="E14"/>
  <c r="F14" s="1"/>
  <c r="E12"/>
  <c r="F12" s="1"/>
  <c r="E10"/>
  <c r="F10" s="1"/>
  <c r="E8"/>
  <c r="F8" s="1"/>
  <c r="E6"/>
  <c r="F6" s="1"/>
  <c r="K4"/>
  <c r="B19"/>
  <c r="E3"/>
  <c r="F3" s="1"/>
  <c r="F4"/>
  <c r="K5" i="2" l="1"/>
  <c r="H6" s="1"/>
  <c r="I6" s="1"/>
  <c r="J6" s="1"/>
  <c r="H5" i="1"/>
  <c r="K6" i="2" l="1"/>
  <c r="H7" s="1"/>
  <c r="I7" s="1"/>
  <c r="J7" s="1"/>
  <c r="K7"/>
  <c r="I5" i="1"/>
  <c r="J5" s="1"/>
  <c r="K5"/>
  <c r="H6" s="1"/>
  <c r="H8" i="2" l="1"/>
  <c r="I8" s="1"/>
  <c r="J8" s="1"/>
  <c r="K8"/>
  <c r="I6" i="1"/>
  <c r="J6" s="1"/>
  <c r="K6"/>
  <c r="H7" s="1"/>
  <c r="H9" i="2" l="1"/>
  <c r="I9" s="1"/>
  <c r="J9" s="1"/>
  <c r="K9"/>
  <c r="I7" i="1"/>
  <c r="J7" s="1"/>
  <c r="K7"/>
  <c r="H8" s="1"/>
  <c r="H10" i="2" l="1"/>
  <c r="I10" s="1"/>
  <c r="J10" s="1"/>
  <c r="K10"/>
  <c r="K8" i="1"/>
  <c r="I8"/>
  <c r="J8" s="1"/>
  <c r="H11" i="2" l="1"/>
  <c r="I11" s="1"/>
  <c r="J11" s="1"/>
  <c r="H9" i="1"/>
  <c r="K11" i="2" l="1"/>
  <c r="H12" s="1"/>
  <c r="I12" s="1"/>
  <c r="J12" s="1"/>
  <c r="K9" i="1"/>
  <c r="H10" s="1"/>
  <c r="I9"/>
  <c r="J9" s="1"/>
  <c r="K12" i="2" l="1"/>
  <c r="H13" s="1"/>
  <c r="I13" s="1"/>
  <c r="J13" s="1"/>
  <c r="I10" i="1"/>
  <c r="J10" s="1"/>
  <c r="K10"/>
  <c r="H11" s="1"/>
  <c r="I11" s="1"/>
  <c r="J11" s="1"/>
  <c r="K13" i="2" l="1"/>
  <c r="H14" s="1"/>
  <c r="I14"/>
  <c r="J14" s="1"/>
  <c r="K14"/>
  <c r="K11" i="1"/>
  <c r="H12" s="1"/>
  <c r="I12" s="1"/>
  <c r="J12" s="1"/>
  <c r="H15" i="2" l="1"/>
  <c r="I15" s="1"/>
  <c r="J15" s="1"/>
  <c r="K12" i="1"/>
  <c r="H13" s="1"/>
  <c r="K15" i="2" l="1"/>
  <c r="H16" s="1"/>
  <c r="I16" s="1"/>
  <c r="J16" s="1"/>
  <c r="K16"/>
  <c r="I13" i="1"/>
  <c r="J13" s="1"/>
  <c r="K13"/>
  <c r="H17" i="2" l="1"/>
  <c r="I17" s="1"/>
  <c r="J17" s="1"/>
  <c r="H14" i="1"/>
  <c r="I14" s="1"/>
  <c r="J14" s="1"/>
  <c r="K17" i="2" l="1"/>
  <c r="H18" s="1"/>
  <c r="I18" s="1"/>
  <c r="J18" s="1"/>
  <c r="K14" i="1"/>
  <c r="H15" s="1"/>
  <c r="I15" s="1"/>
  <c r="J15" s="1"/>
  <c r="K18" i="2" l="1"/>
  <c r="H19" s="1"/>
  <c r="I19" s="1"/>
  <c r="J19" s="1"/>
  <c r="K15" i="1"/>
  <c r="H16" s="1"/>
  <c r="K19" i="2" l="1"/>
  <c r="H20" s="1"/>
  <c r="I20"/>
  <c r="J20" s="1"/>
  <c r="K20"/>
  <c r="I16" i="1"/>
  <c r="J16" s="1"/>
  <c r="K16"/>
  <c r="H21" i="2" l="1"/>
  <c r="I21" s="1"/>
  <c r="J21" s="1"/>
  <c r="H17" i="1"/>
  <c r="I17" s="1"/>
  <c r="J17" s="1"/>
  <c r="K21" i="2" l="1"/>
  <c r="H22" s="1"/>
  <c r="I22" s="1"/>
  <c r="J22" s="1"/>
  <c r="K17" i="1"/>
  <c r="H18" s="1"/>
  <c r="K22" i="2" l="1"/>
  <c r="H23" s="1"/>
  <c r="I23" s="1"/>
  <c r="J23" s="1"/>
  <c r="I18" i="1"/>
  <c r="J18" s="1"/>
  <c r="K18"/>
  <c r="K23" i="2" l="1"/>
  <c r="H24" s="1"/>
  <c r="I24" s="1"/>
  <c r="J24" s="1"/>
  <c r="K24"/>
  <c r="H19" i="1"/>
  <c r="I19" s="1"/>
  <c r="J19" s="1"/>
  <c r="H25" i="2" l="1"/>
  <c r="I25" s="1"/>
  <c r="J25" s="1"/>
  <c r="K19" i="1"/>
  <c r="H20" s="1"/>
  <c r="I20" s="1"/>
  <c r="J20" s="1"/>
  <c r="K25" i="2" l="1"/>
  <c r="H26" s="1"/>
  <c r="I26" s="1"/>
  <c r="J26" s="1"/>
  <c r="K20" i="1"/>
  <c r="H21" s="1"/>
  <c r="K26" i="2" l="1"/>
  <c r="H27" s="1"/>
  <c r="I27" s="1"/>
  <c r="J27" s="1"/>
  <c r="I21" i="1"/>
  <c r="J21" s="1"/>
  <c r="K21"/>
  <c r="K27" i="2" l="1"/>
  <c r="H28" s="1"/>
  <c r="I28" s="1"/>
  <c r="J28" s="1"/>
  <c r="K28"/>
  <c r="H22" i="1"/>
  <c r="I22" s="1"/>
  <c r="J22" s="1"/>
  <c r="H29" i="2" l="1"/>
  <c r="I29" s="1"/>
  <c r="J29" s="1"/>
  <c r="K22" i="1"/>
  <c r="H23" s="1"/>
  <c r="I23" s="1"/>
  <c r="K29" i="2" l="1"/>
  <c r="H30" s="1"/>
  <c r="I30" s="1"/>
  <c r="J30" s="1"/>
  <c r="J23" i="1"/>
  <c r="K23"/>
  <c r="K30" i="2" l="1"/>
  <c r="H31" s="1"/>
  <c r="I31" s="1"/>
  <c r="J31" s="1"/>
  <c r="K31" l="1"/>
  <c r="H32" s="1"/>
  <c r="I32" s="1"/>
  <c r="J32" s="1"/>
  <c r="K32" l="1"/>
  <c r="H33" s="1"/>
  <c r="I33" s="1"/>
  <c r="J33" s="1"/>
  <c r="K33"/>
  <c r="H34" l="1"/>
  <c r="I34" s="1"/>
  <c r="J34" s="1"/>
  <c r="K34" l="1"/>
  <c r="H35" s="1"/>
  <c r="I35" s="1"/>
  <c r="J35" s="1"/>
  <c r="K35" l="1"/>
  <c r="H36" s="1"/>
  <c r="I36" s="1"/>
  <c r="J36" s="1"/>
  <c r="K36" l="1"/>
  <c r="H37" s="1"/>
  <c r="I37" s="1"/>
  <c r="J37" s="1"/>
  <c r="K37"/>
  <c r="H38" l="1"/>
  <c r="I38" s="1"/>
  <c r="J38" s="1"/>
  <c r="K38" l="1"/>
  <c r="H39" s="1"/>
  <c r="I39" s="1"/>
  <c r="J39" s="1"/>
  <c r="K39" l="1"/>
  <c r="H40" s="1"/>
  <c r="I40" s="1"/>
  <c r="J40" s="1"/>
  <c r="K40"/>
  <c r="H41" l="1"/>
  <c r="I41" s="1"/>
  <c r="J41" s="1"/>
  <c r="K41" l="1"/>
  <c r="H42" s="1"/>
  <c r="I42" s="1"/>
  <c r="J42" s="1"/>
  <c r="K42" l="1"/>
  <c r="H43" s="1"/>
  <c r="I43" s="1"/>
  <c r="J43" s="1"/>
  <c r="K43" l="1"/>
  <c r="H44" s="1"/>
  <c r="I44" s="1"/>
  <c r="J44" s="1"/>
  <c r="K44" l="1"/>
  <c r="H45" s="1"/>
  <c r="I45" s="1"/>
  <c r="J45" s="1"/>
  <c r="K45" l="1"/>
  <c r="H46" s="1"/>
  <c r="I46" s="1"/>
  <c r="J46" s="1"/>
  <c r="K46"/>
  <c r="H47" l="1"/>
  <c r="I47" s="1"/>
  <c r="J47" s="1"/>
  <c r="K47" l="1"/>
  <c r="H48" s="1"/>
  <c r="I48" s="1"/>
  <c r="J48" s="1"/>
  <c r="K48" l="1"/>
  <c r="H49" s="1"/>
  <c r="I49" s="1"/>
  <c r="J49" s="1"/>
  <c r="K49" l="1"/>
  <c r="H50" s="1"/>
  <c r="I50" s="1"/>
  <c r="J50" s="1"/>
  <c r="K50" l="1"/>
  <c r="H51" s="1"/>
  <c r="I51" s="1"/>
  <c r="J51" s="1"/>
  <c r="K51" l="1"/>
  <c r="H52" s="1"/>
  <c r="I52" s="1"/>
  <c r="J52" s="1"/>
  <c r="K52" l="1"/>
  <c r="H53" s="1"/>
  <c r="I53" s="1"/>
  <c r="J53" s="1"/>
  <c r="K53" l="1"/>
</calcChain>
</file>

<file path=xl/sharedStrings.xml><?xml version="1.0" encoding="utf-8"?>
<sst xmlns="http://schemas.openxmlformats.org/spreadsheetml/2006/main" count="56" uniqueCount="28">
  <si>
    <t>L</t>
  </si>
  <si>
    <t>R1</t>
  </si>
  <si>
    <t>R2</t>
  </si>
  <si>
    <t>C</t>
  </si>
  <si>
    <t>h</t>
  </si>
  <si>
    <t>E1</t>
  </si>
  <si>
    <t>p1</t>
  </si>
  <si>
    <t>p2</t>
  </si>
  <si>
    <t>tau</t>
  </si>
  <si>
    <t>5*tau</t>
  </si>
  <si>
    <t>uC0</t>
  </si>
  <si>
    <t>i0</t>
  </si>
  <si>
    <t>G</t>
  </si>
  <si>
    <t>G4</t>
  </si>
  <si>
    <t>G2</t>
  </si>
  <si>
    <t>x1</t>
  </si>
  <si>
    <t>x2</t>
  </si>
  <si>
    <t>dx</t>
  </si>
  <si>
    <t>nfx</t>
  </si>
  <si>
    <t>i4(t)</t>
  </si>
  <si>
    <t>n</t>
  </si>
  <si>
    <t>t</t>
  </si>
  <si>
    <t>fibn</t>
  </si>
  <si>
    <t>fian</t>
  </si>
  <si>
    <t>i4n</t>
  </si>
  <si>
    <t>uCn</t>
  </si>
  <si>
    <t>in</t>
  </si>
  <si>
    <t>Iterāc. (j)</t>
  </si>
</sst>
</file>

<file path=xl/styles.xml><?xml version="1.0" encoding="utf-8"?>
<styleSheet xmlns="http://schemas.openxmlformats.org/spreadsheetml/2006/main">
  <numFmts count="1">
    <numFmt numFmtId="164" formatCode="0.0000"/>
  </numFmts>
  <fonts count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/>
            </a:pPr>
            <a:r>
              <a:rPr lang="lv-LV"/>
              <a:t>i4(t)- solis h=0,005s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5.3008642892783182E-2"/>
          <c:y val="5.4150420367370014E-2"/>
          <c:w val="0.67951459435446215"/>
          <c:h val="0.92883000201897903"/>
        </c:manualLayout>
      </c:layout>
      <c:scatterChart>
        <c:scatterStyle val="smoothMarker"/>
        <c:ser>
          <c:idx val="0"/>
          <c:order val="0"/>
          <c:tx>
            <c:v>i4(t)-Klasiskā metode</c:v>
          </c:tx>
          <c:marker>
            <c:symbol val="none"/>
          </c:marker>
          <c:xVal>
            <c:numRef>
              <c:f>'h=0,005'!$E$3:$E$23</c:f>
              <c:numCache>
                <c:formatCode>0.00</c:formatCode>
                <c:ptCount val="2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</c:numCache>
            </c:numRef>
          </c:xVal>
          <c:yVal>
            <c:numRef>
              <c:f>'h=0,005'!$F$3:$F$23</c:f>
              <c:numCache>
                <c:formatCode>0.00</c:formatCode>
                <c:ptCount val="21"/>
                <c:pt idx="0">
                  <c:v>10</c:v>
                </c:pt>
                <c:pt idx="1">
                  <c:v>5.9199236557855812</c:v>
                </c:pt>
                <c:pt idx="2">
                  <c:v>3.2719003767250925</c:v>
                </c:pt>
                <c:pt idx="3">
                  <c:v>1.5890521803229749</c:v>
                </c:pt>
                <c:pt idx="4">
                  <c:v>0.55032532004295476</c:v>
                </c:pt>
                <c:pt idx="5">
                  <c:v>-6.382785207694841E-2</c:v>
                </c:pt>
                <c:pt idx="6">
                  <c:v>-0.4025447058702154</c:v>
                </c:pt>
                <c:pt idx="7">
                  <c:v>-0.56631983307675116</c:v>
                </c:pt>
                <c:pt idx="8">
                  <c:v>-0.62220212804820862</c:v>
                </c:pt>
                <c:pt idx="9">
                  <c:v>-0.61437244020136816</c:v>
                </c:pt>
                <c:pt idx="10">
                  <c:v>-0.5714801720604048</c:v>
                </c:pt>
                <c:pt idx="11">
                  <c:v>-0.51171122793892965</c:v>
                </c:pt>
                <c:pt idx="12">
                  <c:v>-0.44627220069525353</c:v>
                </c:pt>
                <c:pt idx="13">
                  <c:v>-0.38177229452621148</c:v>
                </c:pt>
                <c:pt idx="14">
                  <c:v>-0.32184079190151377</c:v>
                </c:pt>
                <c:pt idx="15">
                  <c:v>-0.26821650714761813</c:v>
                </c:pt>
                <c:pt idx="16">
                  <c:v>-0.22147427795974045</c:v>
                </c:pt>
                <c:pt idx="17">
                  <c:v>-0.18150335808604245</c:v>
                </c:pt>
                <c:pt idx="18">
                  <c:v>-0.14781736546485535</c:v>
                </c:pt>
                <c:pt idx="19">
                  <c:v>-0.11975079769038136</c:v>
                </c:pt>
                <c:pt idx="20">
                  <c:v>-9.6579925941515141E-2</c:v>
                </c:pt>
              </c:numCache>
            </c:numRef>
          </c:yVal>
          <c:smooth val="1"/>
        </c:ser>
        <c:ser>
          <c:idx val="1"/>
          <c:order val="1"/>
          <c:tx>
            <c:v>i4(t)-Diskrēto rezistīvo shēmu metode ar Eilera netiešo algoritmu</c:v>
          </c:tx>
          <c:marker>
            <c:symbol val="none"/>
          </c:marker>
          <c:xVal>
            <c:numRef>
              <c:f>'h=0,005'!$E$4:$E$23</c:f>
              <c:numCache>
                <c:formatCode>0.00</c:formatCode>
                <c:ptCount val="20"/>
                <c:pt idx="0">
                  <c:v>5.0000000000000001E-3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0.05</c:v>
                </c:pt>
                <c:pt idx="10">
                  <c:v>5.5E-2</c:v>
                </c:pt>
                <c:pt idx="11">
                  <c:v>0.06</c:v>
                </c:pt>
                <c:pt idx="12">
                  <c:v>6.5000000000000002E-2</c:v>
                </c:pt>
                <c:pt idx="13">
                  <c:v>7.0000000000000007E-2</c:v>
                </c:pt>
                <c:pt idx="14">
                  <c:v>7.4999999999999997E-2</c:v>
                </c:pt>
                <c:pt idx="15">
                  <c:v>0.08</c:v>
                </c:pt>
                <c:pt idx="16">
                  <c:v>8.5000000000000006E-2</c:v>
                </c:pt>
                <c:pt idx="17">
                  <c:v>0.09</c:v>
                </c:pt>
                <c:pt idx="18">
                  <c:v>9.5000000000000001E-2</c:v>
                </c:pt>
                <c:pt idx="19">
                  <c:v>0.1</c:v>
                </c:pt>
              </c:numCache>
            </c:numRef>
          </c:xVal>
          <c:yVal>
            <c:numRef>
              <c:f>'h=0,005'!$I$4:$I$23</c:f>
              <c:numCache>
                <c:formatCode>0.00</c:formatCode>
                <c:ptCount val="20"/>
                <c:pt idx="0">
                  <c:v>6.5</c:v>
                </c:pt>
                <c:pt idx="1">
                  <c:v>4.0749999999999975</c:v>
                </c:pt>
                <c:pt idx="2">
                  <c:v>2.4162499999999998</c:v>
                </c:pt>
                <c:pt idx="3">
                  <c:v>1.3001874999999985</c:v>
                </c:pt>
                <c:pt idx="4">
                  <c:v>0.56554062499999991</c:v>
                </c:pt>
                <c:pt idx="5">
                  <c:v>9.6475468750000459E-2</c:v>
                </c:pt>
                <c:pt idx="6">
                  <c:v>-0.18978739843749964</c:v>
                </c:pt>
                <c:pt idx="7">
                  <c:v>-0.35205574882812701</c:v>
                </c:pt>
                <c:pt idx="8">
                  <c:v>-0.43181397162109364</c:v>
                </c:pt>
                <c:pt idx="9">
                  <c:v>-0.4580782067158225</c:v>
                </c:pt>
                <c:pt idx="10">
                  <c:v>-0.45093283743686641</c:v>
                </c:pt>
                <c:pt idx="11">
                  <c:v>-0.42409897399764707</c:v>
                </c:pt>
                <c:pt idx="12">
                  <c:v>-0.38679370723423717</c:v>
                </c:pt>
                <c:pt idx="13">
                  <c:v>-0.34507086181447594</c:v>
                </c:pt>
                <c:pt idx="14">
                  <c:v>-0.30278361147189942</c:v>
                </c:pt>
                <c:pt idx="15">
                  <c:v>-0.26227208069275465</c:v>
                </c:pt>
                <c:pt idx="16">
                  <c:v>-0.22485155819063182</c:v>
                </c:pt>
                <c:pt idx="17">
                  <c:v>-0.1911566667798269</c:v>
                </c:pt>
                <c:pt idx="18">
                  <c:v>-0.16138189859435104</c:v>
                </c:pt>
                <c:pt idx="19">
                  <c:v>-0.13544794275334768</c:v>
                </c:pt>
              </c:numCache>
            </c:numRef>
          </c:yVal>
          <c:smooth val="1"/>
        </c:ser>
        <c:axId val="97655040"/>
        <c:axId val="97665792"/>
      </c:scatterChart>
      <c:valAx>
        <c:axId val="9765504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t(s)</a:t>
                </a:r>
              </a:p>
            </c:rich>
          </c:tx>
          <c:layout/>
        </c:title>
        <c:numFmt formatCode="0.00" sourceLinked="1"/>
        <c:tickLblPos val="nextTo"/>
        <c:crossAx val="97665792"/>
        <c:crosses val="autoZero"/>
        <c:crossBetween val="midCat"/>
      </c:valAx>
      <c:valAx>
        <c:axId val="97665792"/>
        <c:scaling>
          <c:orientation val="minMax"/>
        </c:scaling>
        <c:axPos val="l"/>
        <c:majorGridlines/>
        <c:numFmt formatCode="0.00" sourceLinked="1"/>
        <c:tickLblPos val="nextTo"/>
        <c:crossAx val="97655040"/>
        <c:crosses val="autoZero"/>
        <c:crossBetween val="midCat"/>
      </c:valAx>
    </c:plotArea>
    <c:legend>
      <c:legendPos val="r"/>
      <c:layout/>
      <c:overlay val="1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/>
            </a:pPr>
            <a:r>
              <a:rPr lang="lv-LV"/>
              <a:t>i4(t)- solis h=0,002s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5.3008642892783182E-2"/>
          <c:y val="5.4150420367370014E-2"/>
          <c:w val="0.67951459435446215"/>
          <c:h val="0.92883000201897925"/>
        </c:manualLayout>
      </c:layout>
      <c:scatterChart>
        <c:scatterStyle val="smoothMarker"/>
        <c:ser>
          <c:idx val="0"/>
          <c:order val="0"/>
          <c:tx>
            <c:v>i4(t)-Klasiskā metode</c:v>
          </c:tx>
          <c:marker>
            <c:symbol val="none"/>
          </c:marker>
          <c:xVal>
            <c:numRef>
              <c:f>'h=0,002'!$E$3:$E$53</c:f>
              <c:numCache>
                <c:formatCode>0.00</c:formatCode>
                <c:ptCount val="51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1.8000000000000002E-2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2.6000000000000002E-2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3.6000000000000004E-2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5.2000000000000005E-2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7.2000000000000008E-2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8.6000000000000007E-2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9.6000000000000002E-2</c:v>
                </c:pt>
                <c:pt idx="49">
                  <c:v>9.8000000000000004E-2</c:v>
                </c:pt>
                <c:pt idx="50">
                  <c:v>0.1</c:v>
                </c:pt>
              </c:numCache>
            </c:numRef>
          </c:xVal>
          <c:yVal>
            <c:numRef>
              <c:f>'h=0,002'!$F$3:$F$53</c:f>
              <c:numCache>
                <c:formatCode>0.00</c:formatCode>
                <c:ptCount val="51"/>
                <c:pt idx="0">
                  <c:v>10</c:v>
                </c:pt>
                <c:pt idx="1">
                  <c:v>8.1584512105692362</c:v>
                </c:pt>
                <c:pt idx="2">
                  <c:v>6.6032350893798224</c:v>
                </c:pt>
                <c:pt idx="3">
                  <c:v>5.2932369674348223</c:v>
                </c:pt>
                <c:pt idx="4">
                  <c:v>4.1929856645881642</c:v>
                </c:pt>
                <c:pt idx="5">
                  <c:v>3.2719003767250925</c:v>
                </c:pt>
                <c:pt idx="6">
                  <c:v>2.5036362016361196</c:v>
                </c:pt>
                <c:pt idx="7">
                  <c:v>1.8655155502297571</c:v>
                </c:pt>
                <c:pt idx="8">
                  <c:v>1.3380343236179382</c:v>
                </c:pt>
                <c:pt idx="9">
                  <c:v>0.90443316255407957</c:v>
                </c:pt>
                <c:pt idx="10">
                  <c:v>0.55032532004295476</c:v>
                </c:pt>
                <c:pt idx="11">
                  <c:v>0.26337379368729241</c:v>
                </c:pt>
                <c:pt idx="12">
                  <c:v>3.3011301595618825E-2</c:v>
                </c:pt>
                <c:pt idx="13">
                  <c:v>-0.14980248798235163</c:v>
                </c:pt>
                <c:pt idx="14">
                  <c:v>-0.29279134235448545</c:v>
                </c:pt>
                <c:pt idx="15">
                  <c:v>-0.4025447058702154</c:v>
                </c:pt>
                <c:pt idx="16">
                  <c:v>-0.48467548947899797</c:v>
                </c:pt>
                <c:pt idx="17">
                  <c:v>-0.54395662270885747</c:v>
                </c:pt>
                <c:pt idx="18">
                  <c:v>-0.58443916574935573</c:v>
                </c:pt>
                <c:pt idx="19">
                  <c:v>-0.60955441614035566</c:v>
                </c:pt>
                <c:pt idx="20">
                  <c:v>-0.62220212804820862</c:v>
                </c:pt>
                <c:pt idx="21">
                  <c:v>-0.62482668630309957</c:v>
                </c:pt>
                <c:pt idx="22">
                  <c:v>-0.61948283707903395</c:v>
                </c:pt>
                <c:pt idx="23">
                  <c:v>-0.60789236778457267</c:v>
                </c:pt>
                <c:pt idx="24">
                  <c:v>-0.5914929464372638</c:v>
                </c:pt>
                <c:pt idx="25">
                  <c:v>-0.5714801720604048</c:v>
                </c:pt>
                <c:pt idx="26">
                  <c:v>-0.5488437494497509</c:v>
                </c:pt>
                <c:pt idx="27">
                  <c:v>-0.5243985813762182</c:v>
                </c:pt>
                <c:pt idx="28">
                  <c:v>-0.49881146662019993</c:v>
                </c:pt>
                <c:pt idx="29">
                  <c:v>-0.47262400116839509</c:v>
                </c:pt>
                <c:pt idx="30">
                  <c:v>-0.44627220069525353</c:v>
                </c:pt>
                <c:pt idx="31">
                  <c:v>-0.42010329357178905</c:v>
                </c:pt>
                <c:pt idx="32">
                  <c:v>-0.39439007376327123</c:v>
                </c:pt>
                <c:pt idx="33">
                  <c:v>-0.36934315093274672</c:v>
                </c:pt>
                <c:pt idx="34">
                  <c:v>-0.34512138984691682</c:v>
                </c:pt>
                <c:pt idx="35">
                  <c:v>-0.32184079190151377</c:v>
                </c:pt>
                <c:pt idx="36">
                  <c:v>-0.29958203747525014</c:v>
                </c:pt>
                <c:pt idx="37">
                  <c:v>-0.2783968782135452</c:v>
                </c:pt>
                <c:pt idx="38">
                  <c:v>-0.25831354265079365</c:v>
                </c:pt>
                <c:pt idx="39">
                  <c:v>-0.2393412962932647</c:v>
                </c:pt>
                <c:pt idx="40">
                  <c:v>-0.22147427795974045</c:v>
                </c:pt>
                <c:pt idx="41">
                  <c:v>-0.20469471742697973</c:v>
                </c:pt>
                <c:pt idx="42">
                  <c:v>-0.18897562491506617</c:v>
                </c:pt>
                <c:pt idx="43">
                  <c:v>-0.17428303038033283</c:v>
                </c:pt>
                <c:pt idx="44">
                  <c:v>-0.16057783970542816</c:v>
                </c:pt>
                <c:pt idx="45">
                  <c:v>-0.14781736546485535</c:v>
                </c:pt>
                <c:pt idx="46">
                  <c:v>-0.13595658180653092</c:v>
                </c:pt>
                <c:pt idx="47">
                  <c:v>-0.12494914595716176</c:v>
                </c:pt>
                <c:pt idx="48">
                  <c:v>-0.1147482227851826</c:v>
                </c:pt>
                <c:pt idx="49">
                  <c:v>-0.10530714361217935</c:v>
                </c:pt>
                <c:pt idx="50">
                  <c:v>-9.6579925941515141E-2</c:v>
                </c:pt>
              </c:numCache>
            </c:numRef>
          </c:yVal>
          <c:smooth val="1"/>
        </c:ser>
        <c:ser>
          <c:idx val="1"/>
          <c:order val="1"/>
          <c:tx>
            <c:v>i4(t)-Diskrēto rezistīvo shēmu metode ar Eilera netiešo algoritmu</c:v>
          </c:tx>
          <c:marker>
            <c:symbol val="none"/>
          </c:marker>
          <c:xVal>
            <c:numRef>
              <c:f>'h=0,002'!$E$4:$E$53</c:f>
              <c:numCache>
                <c:formatCode>0.00</c:formatCode>
                <c:ptCount val="50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1.8000000000000002E-2</c:v>
                </c:pt>
                <c:pt idx="9">
                  <c:v>0.02</c:v>
                </c:pt>
                <c:pt idx="10">
                  <c:v>2.1999999999999999E-2</c:v>
                </c:pt>
                <c:pt idx="11">
                  <c:v>2.4E-2</c:v>
                </c:pt>
                <c:pt idx="12">
                  <c:v>2.6000000000000002E-2</c:v>
                </c:pt>
                <c:pt idx="13">
                  <c:v>2.8000000000000001E-2</c:v>
                </c:pt>
                <c:pt idx="14">
                  <c:v>0.03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3.6000000000000004E-2</c:v>
                </c:pt>
                <c:pt idx="18">
                  <c:v>3.7999999999999999E-2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4.5999999999999999E-2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5.2000000000000005E-2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0.06</c:v>
                </c:pt>
                <c:pt idx="30">
                  <c:v>6.2E-2</c:v>
                </c:pt>
                <c:pt idx="31">
                  <c:v>6.4000000000000001E-2</c:v>
                </c:pt>
                <c:pt idx="32">
                  <c:v>6.6000000000000003E-2</c:v>
                </c:pt>
                <c:pt idx="33">
                  <c:v>6.8000000000000005E-2</c:v>
                </c:pt>
                <c:pt idx="34">
                  <c:v>7.0000000000000007E-2</c:v>
                </c:pt>
                <c:pt idx="35">
                  <c:v>7.2000000000000008E-2</c:v>
                </c:pt>
                <c:pt idx="36">
                  <c:v>7.3999999999999996E-2</c:v>
                </c:pt>
                <c:pt idx="37">
                  <c:v>7.5999999999999998E-2</c:v>
                </c:pt>
                <c:pt idx="38">
                  <c:v>7.8E-2</c:v>
                </c:pt>
                <c:pt idx="39">
                  <c:v>0.08</c:v>
                </c:pt>
                <c:pt idx="40">
                  <c:v>8.2000000000000003E-2</c:v>
                </c:pt>
                <c:pt idx="41">
                  <c:v>8.4000000000000005E-2</c:v>
                </c:pt>
                <c:pt idx="42">
                  <c:v>8.6000000000000007E-2</c:v>
                </c:pt>
                <c:pt idx="43">
                  <c:v>8.7999999999999995E-2</c:v>
                </c:pt>
                <c:pt idx="44">
                  <c:v>0.09</c:v>
                </c:pt>
                <c:pt idx="45">
                  <c:v>9.1999999999999998E-2</c:v>
                </c:pt>
                <c:pt idx="46">
                  <c:v>9.4E-2</c:v>
                </c:pt>
                <c:pt idx="47">
                  <c:v>9.6000000000000002E-2</c:v>
                </c:pt>
                <c:pt idx="48">
                  <c:v>9.8000000000000004E-2</c:v>
                </c:pt>
                <c:pt idx="49">
                  <c:v>0.1</c:v>
                </c:pt>
              </c:numCache>
            </c:numRef>
          </c:xVal>
          <c:yVal>
            <c:numRef>
              <c:f>'h=0,002'!$I$4:$I$53</c:f>
              <c:numCache>
                <c:formatCode>0.00</c:formatCode>
                <c:ptCount val="50"/>
                <c:pt idx="0">
                  <c:v>8.2887700534759361</c:v>
                </c:pt>
                <c:pt idx="1">
                  <c:v>6.8274757642483372</c:v>
                </c:pt>
                <c:pt idx="2">
                  <c:v>5.5822934385123091</c:v>
                </c:pt>
                <c:pt idx="3">
                  <c:v>4.5237804131784678</c:v>
                </c:pt>
                <c:pt idx="4">
                  <c:v>3.6263231157109068</c:v>
                </c:pt>
                <c:pt idx="5">
                  <c:v>2.867653378536815</c:v>
                </c:pt>
                <c:pt idx="6">
                  <c:v>2.2284246762203033</c:v>
                </c:pt>
                <c:pt idx="7">
                  <c:v>1.691840961247479</c:v>
                </c:pt>
                <c:pt idx="8">
                  <c:v>1.2433316608816085</c:v>
                </c:pt>
                <c:pt idx="9">
                  <c:v>0.87026717758404715</c:v>
                </c:pt>
                <c:pt idx="10">
                  <c:v>0.56170992170275724</c:v>
                </c:pt>
                <c:pt idx="11">
                  <c:v>0.3081965087316334</c:v>
                </c:pt>
                <c:pt idx="12">
                  <c:v>0.10154728432986104</c:v>
                </c:pt>
                <c:pt idx="13">
                  <c:v>-6.5300192830179071E-2</c:v>
                </c:pt>
                <c:pt idx="14">
                  <c:v>-0.19843666977318719</c:v>
                </c:pt>
                <c:pt idx="15">
                  <c:v>-0.30310831791172888</c:v>
                </c:pt>
                <c:pt idx="16">
                  <c:v>-0.38382773280454785</c:v>
                </c:pt>
                <c:pt idx="17">
                  <c:v>-0.44447081712707615</c:v>
                </c:pt>
                <c:pt idx="18">
                  <c:v>-0.48836130383363496</c:v>
                </c:pt>
                <c:pt idx="19">
                  <c:v>-0.51834446104388121</c:v>
                </c:pt>
                <c:pt idx="20">
                  <c:v>-0.53685133088050208</c:v>
                </c:pt>
                <c:pt idx="21">
                  <c:v>-0.5459546881731896</c:v>
                </c:pt>
                <c:pt idx="22">
                  <c:v>-0.54741775885531752</c:v>
                </c:pt>
                <c:pt idx="23">
                  <c:v>-0.5427366095751438</c:v>
                </c:pt>
                <c:pt idx="24">
                  <c:v>-0.533177007376338</c:v>
                </c:pt>
                <c:pt idx="25">
                  <c:v>-0.51980644938397091</c:v>
                </c:pt>
                <c:pt idx="26">
                  <c:v>-0.50352197559988809</c:v>
                </c:pt>
                <c:pt idx="27">
                  <c:v>-0.48507430170249677</c:v>
                </c:pt>
                <c:pt idx="28">
                  <c:v>-0.46508874187354365</c:v>
                </c:pt>
                <c:pt idx="29">
                  <c:v>-0.44408333300675906</c:v>
                </c:pt>
                <c:pt idx="30">
                  <c:v>-0.42248452019375549</c:v>
                </c:pt>
                <c:pt idx="31">
                  <c:v>-0.40064071825611336</c:v>
                </c:pt>
                <c:pt idx="32">
                  <c:v>-0.37883402452800041</c:v>
                </c:pt>
                <c:pt idx="33">
                  <c:v>-0.35729032341423661</c:v>
                </c:pt>
                <c:pt idx="34">
                  <c:v>-0.33618799285865819</c:v>
                </c:pt>
                <c:pt idx="35">
                  <c:v>-0.31566539623270273</c:v>
                </c:pt>
                <c:pt idx="36">
                  <c:v>-0.2958273198350625</c:v>
                </c:pt>
                <c:pt idx="37">
                  <c:v>-0.27675049577455368</c:v>
                </c:pt>
                <c:pt idx="38">
                  <c:v>-0.25848833213483502</c:v>
                </c:pt>
                <c:pt idx="39">
                  <c:v>-0.24107495667907841</c:v>
                </c:pt>
                <c:pt idx="40">
                  <c:v>-0.22452866666986893</c:v>
                </c:pt>
                <c:pt idx="41">
                  <c:v>-0.20885486541468268</c:v>
                </c:pt>
                <c:pt idx="42">
                  <c:v>-0.19404855568683033</c:v>
                </c:pt>
                <c:pt idx="43">
                  <c:v>-0.18009645103147776</c:v>
                </c:pt>
                <c:pt idx="44">
                  <c:v>-0.16697875798138639</c:v>
                </c:pt>
                <c:pt idx="45">
                  <c:v>-0.15467067523553268</c:v>
                </c:pt>
                <c:pt idx="46">
                  <c:v>-0.14314364976841887</c:v>
                </c:pt>
                <c:pt idx="47">
                  <c:v>-0.132366424529895</c:v>
                </c:pt>
                <c:pt idx="48">
                  <c:v>-0.1223059077660551</c:v>
                </c:pt>
                <c:pt idx="49">
                  <c:v>-0.11292788995799086</c:v>
                </c:pt>
              </c:numCache>
            </c:numRef>
          </c:yVal>
          <c:smooth val="1"/>
        </c:ser>
        <c:axId val="103634816"/>
        <c:axId val="103653376"/>
      </c:scatterChart>
      <c:valAx>
        <c:axId val="1036348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t(s)</a:t>
                </a:r>
              </a:p>
            </c:rich>
          </c:tx>
          <c:layout/>
        </c:title>
        <c:numFmt formatCode="0.00" sourceLinked="1"/>
        <c:tickLblPos val="nextTo"/>
        <c:crossAx val="103653376"/>
        <c:crosses val="autoZero"/>
        <c:crossBetween val="midCat"/>
      </c:valAx>
      <c:valAx>
        <c:axId val="103653376"/>
        <c:scaling>
          <c:orientation val="minMax"/>
        </c:scaling>
        <c:axPos val="l"/>
        <c:majorGridlines/>
        <c:numFmt formatCode="0.00" sourceLinked="1"/>
        <c:tickLblPos val="nextTo"/>
        <c:crossAx val="103634816"/>
        <c:crosses val="autoZero"/>
        <c:crossBetween val="midCat"/>
      </c:valAx>
    </c:plotArea>
    <c:legend>
      <c:legendPos val="r"/>
      <c:layout/>
      <c:overlay val="1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57149</xdr:rowOff>
    </xdr:from>
    <xdr:to>
      <xdr:col>10</xdr:col>
      <xdr:colOff>590550</xdr:colOff>
      <xdr:row>49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18</xdr:row>
      <xdr:rowOff>38099</xdr:rowOff>
    </xdr:from>
    <xdr:to>
      <xdr:col>22</xdr:col>
      <xdr:colOff>161925</xdr:colOff>
      <xdr:row>44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Q28" sqref="Q28"/>
    </sheetView>
  </sheetViews>
  <sheetFormatPr defaultRowHeight="15"/>
  <cols>
    <col min="1" max="11" width="8.7109375" customWidth="1"/>
  </cols>
  <sheetData>
    <row r="1" spans="1:11">
      <c r="A1" s="1" t="s">
        <v>1</v>
      </c>
      <c r="B1" s="4">
        <v>10</v>
      </c>
      <c r="C1" s="5" t="s">
        <v>20</v>
      </c>
      <c r="D1" s="3" t="s">
        <v>27</v>
      </c>
      <c r="E1" s="3" t="s">
        <v>21</v>
      </c>
      <c r="F1" s="3" t="s">
        <v>19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</row>
    <row r="2" spans="1:11">
      <c r="A2" s="1" t="s">
        <v>2</v>
      </c>
      <c r="B2" s="4">
        <v>10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A3" s="1" t="s">
        <v>0</v>
      </c>
      <c r="B3" s="4">
        <v>0.6</v>
      </c>
      <c r="C3" s="6">
        <f>D3-1</f>
        <v>0</v>
      </c>
      <c r="D3" s="6">
        <v>1</v>
      </c>
      <c r="E3" s="2">
        <f>$B$16+$B$18*(D3-1)</f>
        <v>0</v>
      </c>
      <c r="F3" s="2">
        <f>-20*EXP($B$7*E3)+30*EXP($B$8*E3)</f>
        <v>10</v>
      </c>
      <c r="G3" s="2">
        <v>0</v>
      </c>
      <c r="H3" s="2"/>
      <c r="I3" s="2"/>
      <c r="J3" s="2">
        <f>$B$11</f>
        <v>0</v>
      </c>
      <c r="K3" s="2">
        <f>$B$12</f>
        <v>10</v>
      </c>
    </row>
    <row r="4" spans="1:11">
      <c r="A4" s="1" t="s">
        <v>3</v>
      </c>
      <c r="B4" s="4">
        <v>1E-3</v>
      </c>
      <c r="C4" s="6">
        <f t="shared" ref="C4:C23" si="0">D4-1</f>
        <v>1</v>
      </c>
      <c r="D4" s="6">
        <v>2</v>
      </c>
      <c r="E4" s="2">
        <f>$B$16+$B$18*(D4-1)</f>
        <v>5.0000000000000001E-3</v>
      </c>
      <c r="F4" s="2">
        <f>-20*EXP($B$7*E4)+30*EXP($B$8*E4)</f>
        <v>5.9199236557855812</v>
      </c>
      <c r="G4" s="2">
        <v>0</v>
      </c>
      <c r="H4" s="2">
        <f t="shared" ref="H4:H23" si="1">(($B$6+K3*L/$B$5)*$B$13+J3*$B$14)/($B$13+$B$14+$B$15)</f>
        <v>32.5</v>
      </c>
      <c r="I4" s="2">
        <f>(H4-G4-J3)*$B$14</f>
        <v>6.5</v>
      </c>
      <c r="J4" s="2">
        <f>I4*$B$5/$B$4+J3</f>
        <v>32.5</v>
      </c>
      <c r="K4" s="2">
        <f t="shared" ref="K4:K23" si="2">(G4-H4+$B$6+K3*L/$B$5)*$B$13</f>
        <v>9.75</v>
      </c>
    </row>
    <row r="5" spans="1:11">
      <c r="A5" s="1" t="s">
        <v>4</v>
      </c>
      <c r="B5" s="4">
        <v>5.0000000000000001E-3</v>
      </c>
      <c r="C5" s="6">
        <f t="shared" si="0"/>
        <v>2</v>
      </c>
      <c r="D5" s="6">
        <v>3</v>
      </c>
      <c r="E5" s="2">
        <f t="shared" ref="E5:E23" si="3">$B$16+$B$18*(D5-1)</f>
        <v>0.01</v>
      </c>
      <c r="F5" s="2">
        <f t="shared" ref="F5:F23" si="4">-20*EXP($B$7*E5)+30*EXP($B$8*E5)</f>
        <v>3.2719003767250925</v>
      </c>
      <c r="G5" s="2">
        <v>0</v>
      </c>
      <c r="H5" s="2">
        <f t="shared" si="1"/>
        <v>52.874999999999986</v>
      </c>
      <c r="I5" s="2">
        <f t="shared" ref="I5:I22" si="5">(H5-G5-J4)*$B$14</f>
        <v>4.0749999999999975</v>
      </c>
      <c r="J5" s="2">
        <f t="shared" ref="J5:J23" si="6">I5*$B$5/$B$4+J4</f>
        <v>52.874999999999986</v>
      </c>
      <c r="K5" s="2">
        <f t="shared" si="2"/>
        <v>9.3624999999999989</v>
      </c>
    </row>
    <row r="6" spans="1:11">
      <c r="A6" s="1" t="s">
        <v>5</v>
      </c>
      <c r="B6" s="4">
        <v>100</v>
      </c>
      <c r="C6" s="6">
        <f t="shared" si="0"/>
        <v>3</v>
      </c>
      <c r="D6" s="6">
        <v>4</v>
      </c>
      <c r="E6" s="2">
        <f t="shared" si="3"/>
        <v>1.4999999999999999E-2</v>
      </c>
      <c r="F6" s="2">
        <f t="shared" si="4"/>
        <v>1.5890521803229749</v>
      </c>
      <c r="G6" s="2">
        <v>0</v>
      </c>
      <c r="H6" s="2">
        <f t="shared" si="1"/>
        <v>64.956249999999983</v>
      </c>
      <c r="I6" s="2">
        <f t="shared" si="5"/>
        <v>2.4162499999999998</v>
      </c>
      <c r="J6" s="2">
        <f t="shared" si="6"/>
        <v>64.956249999999983</v>
      </c>
      <c r="K6" s="2">
        <f t="shared" si="2"/>
        <v>8.9118749999999984</v>
      </c>
    </row>
    <row r="7" spans="1:11">
      <c r="A7" s="1" t="s">
        <v>6</v>
      </c>
      <c r="B7" s="4">
        <v>-50</v>
      </c>
      <c r="C7" s="6">
        <f t="shared" si="0"/>
        <v>4</v>
      </c>
      <c r="D7" s="6">
        <v>5</v>
      </c>
      <c r="E7" s="2">
        <f t="shared" si="3"/>
        <v>0.02</v>
      </c>
      <c r="F7" s="2">
        <f t="shared" si="4"/>
        <v>0.55032532004295476</v>
      </c>
      <c r="G7" s="2">
        <v>0</v>
      </c>
      <c r="H7" s="2">
        <f t="shared" si="1"/>
        <v>71.457187499999975</v>
      </c>
      <c r="I7" s="2">
        <f t="shared" si="5"/>
        <v>1.3001874999999985</v>
      </c>
      <c r="J7" s="2">
        <f t="shared" si="6"/>
        <v>71.457187499999975</v>
      </c>
      <c r="K7" s="2">
        <f t="shared" si="2"/>
        <v>8.4459062499999984</v>
      </c>
    </row>
    <row r="8" spans="1:11">
      <c r="A8" s="1" t="s">
        <v>7</v>
      </c>
      <c r="B8" s="4">
        <f>-200/3</f>
        <v>-66.666666666666671</v>
      </c>
      <c r="C8" s="6">
        <f t="shared" si="0"/>
        <v>5</v>
      </c>
      <c r="D8" s="6">
        <v>6</v>
      </c>
      <c r="E8" s="2">
        <f t="shared" si="3"/>
        <v>2.5000000000000001E-2</v>
      </c>
      <c r="F8" s="2">
        <f t="shared" si="4"/>
        <v>-6.382785207694841E-2</v>
      </c>
      <c r="G8" s="2">
        <v>0</v>
      </c>
      <c r="H8" s="2">
        <f t="shared" si="1"/>
        <v>74.284890624999974</v>
      </c>
      <c r="I8" s="2">
        <f t="shared" si="5"/>
        <v>0.56554062499999991</v>
      </c>
      <c r="J8" s="2">
        <f t="shared" si="6"/>
        <v>74.284890624999974</v>
      </c>
      <c r="K8" s="2">
        <f t="shared" si="2"/>
        <v>7.9940296874999985</v>
      </c>
    </row>
    <row r="9" spans="1:11">
      <c r="A9" s="1" t="s">
        <v>8</v>
      </c>
      <c r="B9" s="4">
        <f>-1/B7</f>
        <v>0.02</v>
      </c>
      <c r="C9" s="6">
        <f t="shared" si="0"/>
        <v>6</v>
      </c>
      <c r="D9" s="6">
        <v>7</v>
      </c>
      <c r="E9" s="2">
        <f t="shared" si="3"/>
        <v>0.03</v>
      </c>
      <c r="F9" s="2">
        <f t="shared" si="4"/>
        <v>-0.4025447058702154</v>
      </c>
      <c r="G9" s="2">
        <v>0</v>
      </c>
      <c r="H9" s="2">
        <f t="shared" si="1"/>
        <v>74.767267968749977</v>
      </c>
      <c r="I9" s="2">
        <f t="shared" si="5"/>
        <v>9.6475468750000459E-2</v>
      </c>
      <c r="J9" s="2">
        <f t="shared" si="6"/>
        <v>74.767267968749977</v>
      </c>
      <c r="K9" s="2">
        <f t="shared" si="2"/>
        <v>7.5732022656249987</v>
      </c>
    </row>
    <row r="10" spans="1:11">
      <c r="A10" s="1" t="s">
        <v>9</v>
      </c>
      <c r="B10" s="4">
        <f>B9*5</f>
        <v>0.1</v>
      </c>
      <c r="C10" s="6">
        <f t="shared" si="0"/>
        <v>7</v>
      </c>
      <c r="D10" s="6">
        <v>8</v>
      </c>
      <c r="E10" s="2">
        <f t="shared" si="3"/>
        <v>3.5000000000000003E-2</v>
      </c>
      <c r="F10" s="2">
        <f t="shared" si="4"/>
        <v>-0.56631983307675116</v>
      </c>
      <c r="G10" s="2">
        <v>0</v>
      </c>
      <c r="H10" s="2">
        <f t="shared" si="1"/>
        <v>73.818330976562478</v>
      </c>
      <c r="I10" s="2">
        <f t="shared" si="5"/>
        <v>-0.18978739843749964</v>
      </c>
      <c r="J10" s="2">
        <f t="shared" si="6"/>
        <v>73.818330976562478</v>
      </c>
      <c r="K10" s="2">
        <f t="shared" si="2"/>
        <v>7.192045699218748</v>
      </c>
    </row>
    <row r="11" spans="1:11">
      <c r="A11" s="1" t="s">
        <v>10</v>
      </c>
      <c r="B11" s="4">
        <v>0</v>
      </c>
      <c r="C11" s="6">
        <f t="shared" si="0"/>
        <v>8</v>
      </c>
      <c r="D11" s="6">
        <v>9</v>
      </c>
      <c r="E11" s="2">
        <f t="shared" si="3"/>
        <v>0.04</v>
      </c>
      <c r="F11" s="2">
        <f t="shared" si="4"/>
        <v>-0.62220212804820862</v>
      </c>
      <c r="G11" s="2">
        <v>0</v>
      </c>
      <c r="H11" s="2">
        <f t="shared" si="1"/>
        <v>72.058052232421844</v>
      </c>
      <c r="I11" s="2">
        <f t="shared" si="5"/>
        <v>-0.35205574882812701</v>
      </c>
      <c r="J11" s="2">
        <f t="shared" si="6"/>
        <v>72.058052232421844</v>
      </c>
      <c r="K11" s="2">
        <f t="shared" si="2"/>
        <v>6.8537494744140606</v>
      </c>
    </row>
    <row r="12" spans="1:11">
      <c r="A12" s="1" t="s">
        <v>11</v>
      </c>
      <c r="B12" s="4">
        <v>10</v>
      </c>
      <c r="C12" s="6">
        <f t="shared" si="0"/>
        <v>9</v>
      </c>
      <c r="D12" s="6">
        <v>10</v>
      </c>
      <c r="E12" s="2">
        <f t="shared" si="3"/>
        <v>4.4999999999999998E-2</v>
      </c>
      <c r="F12" s="2">
        <f t="shared" si="4"/>
        <v>-0.61437244020136816</v>
      </c>
      <c r="G12" s="2">
        <v>0</v>
      </c>
      <c r="H12" s="2">
        <f t="shared" si="1"/>
        <v>69.898982374316375</v>
      </c>
      <c r="I12" s="2">
        <f t="shared" si="5"/>
        <v>-0.43181397162109364</v>
      </c>
      <c r="J12" s="2">
        <f t="shared" si="6"/>
        <v>69.898982374316375</v>
      </c>
      <c r="K12" s="2">
        <f t="shared" si="2"/>
        <v>6.5580842658105443</v>
      </c>
    </row>
    <row r="13" spans="1:11">
      <c r="A13" s="1" t="s">
        <v>12</v>
      </c>
      <c r="B13" s="4">
        <f>B5/(B1*B5+B3)</f>
        <v>7.6923076923076919E-3</v>
      </c>
      <c r="C13" s="6">
        <f t="shared" si="0"/>
        <v>10</v>
      </c>
      <c r="D13" s="6">
        <v>11</v>
      </c>
      <c r="E13" s="2">
        <f t="shared" si="3"/>
        <v>0.05</v>
      </c>
      <c r="F13" s="2">
        <f t="shared" si="4"/>
        <v>-0.5714801720604048</v>
      </c>
      <c r="G13" s="2">
        <v>0</v>
      </c>
      <c r="H13" s="2">
        <f t="shared" si="1"/>
        <v>67.608591340737263</v>
      </c>
      <c r="I13" s="2">
        <f t="shared" si="5"/>
        <v>-0.4580782067158225</v>
      </c>
      <c r="J13" s="2">
        <f t="shared" si="6"/>
        <v>67.608591340737263</v>
      </c>
      <c r="K13" s="2">
        <f t="shared" si="2"/>
        <v>6.3027809273579072</v>
      </c>
    </row>
    <row r="14" spans="1:11">
      <c r="A14" s="1" t="s">
        <v>13</v>
      </c>
      <c r="B14" s="4">
        <f>B4/B5</f>
        <v>0.2</v>
      </c>
      <c r="C14" s="6">
        <f t="shared" si="0"/>
        <v>11</v>
      </c>
      <c r="D14" s="6">
        <v>12</v>
      </c>
      <c r="E14" s="2">
        <f t="shared" si="3"/>
        <v>5.5E-2</v>
      </c>
      <c r="F14" s="2">
        <f t="shared" si="4"/>
        <v>-0.51171122793892965</v>
      </c>
      <c r="G14" s="2">
        <v>0</v>
      </c>
      <c r="H14" s="2">
        <f t="shared" si="1"/>
        <v>65.353927153552931</v>
      </c>
      <c r="I14" s="2">
        <f t="shared" si="5"/>
        <v>-0.45093283743686641</v>
      </c>
      <c r="J14" s="2">
        <f t="shared" si="6"/>
        <v>65.353927153552931</v>
      </c>
      <c r="K14" s="2">
        <f t="shared" si="2"/>
        <v>6.0844598779184293</v>
      </c>
    </row>
    <row r="15" spans="1:11">
      <c r="A15" s="1" t="s">
        <v>14</v>
      </c>
      <c r="B15" s="4">
        <f>1/B2</f>
        <v>0.1</v>
      </c>
      <c r="C15" s="6">
        <f t="shared" si="0"/>
        <v>12</v>
      </c>
      <c r="D15" s="6">
        <v>13</v>
      </c>
      <c r="E15" s="2">
        <f t="shared" si="3"/>
        <v>0.06</v>
      </c>
      <c r="F15" s="2">
        <f t="shared" si="4"/>
        <v>-0.44627220069525353</v>
      </c>
      <c r="G15" s="2">
        <v>0</v>
      </c>
      <c r="H15" s="2">
        <f t="shared" si="1"/>
        <v>63.233432283564696</v>
      </c>
      <c r="I15" s="2">
        <f t="shared" si="5"/>
        <v>-0.42409897399764707</v>
      </c>
      <c r="J15" s="2">
        <f t="shared" si="6"/>
        <v>63.233432283564696</v>
      </c>
      <c r="K15" s="2">
        <f t="shared" si="2"/>
        <v>5.8992442543588206</v>
      </c>
    </row>
    <row r="16" spans="1:11">
      <c r="A16" s="1" t="s">
        <v>15</v>
      </c>
      <c r="B16" s="4">
        <v>0</v>
      </c>
      <c r="C16" s="6">
        <f t="shared" si="0"/>
        <v>13</v>
      </c>
      <c r="D16" s="6">
        <v>14</v>
      </c>
      <c r="E16" s="2">
        <f t="shared" si="3"/>
        <v>6.5000000000000002E-2</v>
      </c>
      <c r="F16" s="2">
        <f t="shared" si="4"/>
        <v>-0.38177229452621148</v>
      </c>
      <c r="G16" s="2">
        <v>0</v>
      </c>
      <c r="H16" s="2">
        <f t="shared" si="1"/>
        <v>61.29946374739351</v>
      </c>
      <c r="I16" s="2">
        <f t="shared" si="5"/>
        <v>-0.38679370723423717</v>
      </c>
      <c r="J16" s="2">
        <f t="shared" si="6"/>
        <v>61.29946374739351</v>
      </c>
      <c r="K16" s="2">
        <f t="shared" si="2"/>
        <v>5.7431526675051154</v>
      </c>
    </row>
    <row r="17" spans="1:11">
      <c r="A17" s="1" t="s">
        <v>16</v>
      </c>
      <c r="B17" s="4">
        <f>B10</f>
        <v>0.1</v>
      </c>
      <c r="C17" s="6">
        <f t="shared" si="0"/>
        <v>14</v>
      </c>
      <c r="D17" s="6">
        <v>15</v>
      </c>
      <c r="E17" s="2">
        <f t="shared" si="3"/>
        <v>7.0000000000000007E-2</v>
      </c>
      <c r="F17" s="2">
        <f t="shared" si="4"/>
        <v>-0.32184079190151377</v>
      </c>
      <c r="G17" s="2">
        <v>0</v>
      </c>
      <c r="H17" s="2">
        <f t="shared" si="1"/>
        <v>59.57410943832113</v>
      </c>
      <c r="I17" s="2">
        <f t="shared" si="5"/>
        <v>-0.34507086181447594</v>
      </c>
      <c r="J17" s="2">
        <f t="shared" si="6"/>
        <v>59.57410943832113</v>
      </c>
      <c r="K17" s="2">
        <f t="shared" si="2"/>
        <v>5.612340082017635</v>
      </c>
    </row>
    <row r="18" spans="1:11">
      <c r="A18" s="1" t="s">
        <v>17</v>
      </c>
      <c r="B18" s="4">
        <f>B5</f>
        <v>5.0000000000000001E-3</v>
      </c>
      <c r="C18" s="6">
        <f t="shared" si="0"/>
        <v>15</v>
      </c>
      <c r="D18" s="6">
        <v>16</v>
      </c>
      <c r="E18" s="2">
        <f t="shared" si="3"/>
        <v>7.4999999999999997E-2</v>
      </c>
      <c r="F18" s="2">
        <f t="shared" si="4"/>
        <v>-0.26821650714761813</v>
      </c>
      <c r="G18" s="2">
        <v>0</v>
      </c>
      <c r="H18" s="2">
        <f t="shared" si="1"/>
        <v>58.060191380961633</v>
      </c>
      <c r="I18" s="2">
        <f t="shared" si="5"/>
        <v>-0.30278361147189942</v>
      </c>
      <c r="J18" s="2">
        <f t="shared" si="6"/>
        <v>58.060191380961633</v>
      </c>
      <c r="K18" s="2">
        <f t="shared" si="2"/>
        <v>5.5032355266242652</v>
      </c>
    </row>
    <row r="19" spans="1:11">
      <c r="A19" s="1" t="s">
        <v>18</v>
      </c>
      <c r="B19" s="4">
        <f>(B17-B16)/B18+1</f>
        <v>21</v>
      </c>
      <c r="C19" s="6">
        <f t="shared" si="0"/>
        <v>16</v>
      </c>
      <c r="D19" s="6">
        <v>17</v>
      </c>
      <c r="E19" s="2">
        <f t="shared" si="3"/>
        <v>0.08</v>
      </c>
      <c r="F19" s="2">
        <f t="shared" si="4"/>
        <v>-0.22147427795974045</v>
      </c>
      <c r="G19" s="2">
        <v>0</v>
      </c>
      <c r="H19" s="2">
        <f t="shared" si="1"/>
        <v>56.74883097749786</v>
      </c>
      <c r="I19" s="2">
        <f t="shared" si="5"/>
        <v>-0.26227208069275465</v>
      </c>
      <c r="J19" s="2">
        <f t="shared" si="6"/>
        <v>56.74883097749786</v>
      </c>
      <c r="K19" s="2">
        <f t="shared" si="2"/>
        <v>5.4126110170570305</v>
      </c>
    </row>
    <row r="20" spans="1:11">
      <c r="A20" s="1"/>
      <c r="B20" s="4"/>
      <c r="C20" s="6">
        <f t="shared" si="0"/>
        <v>17</v>
      </c>
      <c r="D20" s="6">
        <v>18</v>
      </c>
      <c r="E20" s="2">
        <f t="shared" si="3"/>
        <v>8.5000000000000006E-2</v>
      </c>
      <c r="F20" s="2">
        <f t="shared" si="4"/>
        <v>-0.18150335808604245</v>
      </c>
      <c r="G20" s="2">
        <v>0</v>
      </c>
      <c r="H20" s="2">
        <f t="shared" si="1"/>
        <v>55.624573186544701</v>
      </c>
      <c r="I20" s="2">
        <f t="shared" si="5"/>
        <v>-0.22485155819063182</v>
      </c>
      <c r="J20" s="2">
        <f t="shared" si="6"/>
        <v>55.624573186544701</v>
      </c>
      <c r="K20" s="2">
        <f t="shared" si="2"/>
        <v>5.3376057604638376</v>
      </c>
    </row>
    <row r="21" spans="1:11">
      <c r="A21" s="1"/>
      <c r="B21" s="4"/>
      <c r="C21" s="6">
        <f t="shared" si="0"/>
        <v>18</v>
      </c>
      <c r="D21" s="6">
        <v>19</v>
      </c>
      <c r="E21" s="2">
        <f t="shared" si="3"/>
        <v>0.09</v>
      </c>
      <c r="F21" s="2">
        <f t="shared" si="4"/>
        <v>-0.14781736546485535</v>
      </c>
      <c r="G21" s="2">
        <v>0</v>
      </c>
      <c r="H21" s="2">
        <f t="shared" si="1"/>
        <v>54.668789852645567</v>
      </c>
      <c r="I21" s="2">
        <f t="shared" si="5"/>
        <v>-0.1911566667798269</v>
      </c>
      <c r="J21" s="2">
        <f t="shared" si="6"/>
        <v>54.668789852645567</v>
      </c>
      <c r="K21" s="2">
        <f t="shared" si="2"/>
        <v>5.2757223184847302</v>
      </c>
    </row>
    <row r="22" spans="1:11">
      <c r="A22" s="1"/>
      <c r="B22" s="4"/>
      <c r="C22" s="6">
        <f t="shared" si="0"/>
        <v>19</v>
      </c>
      <c r="D22" s="6">
        <v>20</v>
      </c>
      <c r="E22" s="2">
        <f t="shared" si="3"/>
        <v>9.5000000000000001E-2</v>
      </c>
      <c r="F22" s="2">
        <f t="shared" si="4"/>
        <v>-0.11975079769038136</v>
      </c>
      <c r="G22" s="2">
        <v>0</v>
      </c>
      <c r="H22" s="2">
        <f t="shared" si="1"/>
        <v>53.861880359673812</v>
      </c>
      <c r="I22" s="2">
        <f t="shared" si="5"/>
        <v>-0.16138189859435104</v>
      </c>
      <c r="J22" s="2">
        <f t="shared" si="6"/>
        <v>53.861880359673812</v>
      </c>
      <c r="K22" s="2">
        <f t="shared" si="2"/>
        <v>5.2248061373730295</v>
      </c>
    </row>
    <row r="23" spans="1:11">
      <c r="A23" s="1"/>
      <c r="B23" s="4"/>
      <c r="C23" s="6">
        <f t="shared" si="0"/>
        <v>20</v>
      </c>
      <c r="D23" s="6">
        <v>21</v>
      </c>
      <c r="E23" s="2">
        <f t="shared" si="3"/>
        <v>0.1</v>
      </c>
      <c r="F23" s="2">
        <f t="shared" si="4"/>
        <v>-9.6579925941515141E-2</v>
      </c>
      <c r="G23" s="2">
        <v>0</v>
      </c>
      <c r="H23" s="2">
        <f t="shared" si="1"/>
        <v>53.184640645907074</v>
      </c>
      <c r="I23" s="2">
        <f>(H23-G23-J22)*$B$14</f>
        <v>-0.13544794275334768</v>
      </c>
      <c r="J23" s="2">
        <f t="shared" si="6"/>
        <v>53.184640645907074</v>
      </c>
      <c r="K23" s="2">
        <f t="shared" si="2"/>
        <v>5.1830161218373574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16" workbookViewId="0">
      <selection activeCell="P51" sqref="P51"/>
    </sheetView>
  </sheetViews>
  <sheetFormatPr defaultRowHeight="15"/>
  <cols>
    <col min="1" max="11" width="8.7109375" customWidth="1"/>
  </cols>
  <sheetData>
    <row r="1" spans="1:11">
      <c r="A1" s="1" t="s">
        <v>1</v>
      </c>
      <c r="B1" s="4">
        <v>10</v>
      </c>
      <c r="C1" s="5" t="s">
        <v>20</v>
      </c>
      <c r="D1" s="3" t="s">
        <v>27</v>
      </c>
      <c r="E1" s="3" t="s">
        <v>21</v>
      </c>
      <c r="F1" s="3" t="s">
        <v>19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</row>
    <row r="2" spans="1:11">
      <c r="A2" s="1" t="s">
        <v>2</v>
      </c>
      <c r="B2" s="4">
        <v>10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A3" s="1" t="s">
        <v>0</v>
      </c>
      <c r="B3" s="4">
        <v>0.6</v>
      </c>
      <c r="C3" s="6">
        <f>D3-1</f>
        <v>0</v>
      </c>
      <c r="D3" s="6">
        <v>1</v>
      </c>
      <c r="E3" s="2">
        <f>$B$16+$B$18*(D3-1)</f>
        <v>0</v>
      </c>
      <c r="F3" s="2">
        <f>-20*EXP($B$7*E3)+30*EXP($B$8*E3)</f>
        <v>10</v>
      </c>
      <c r="G3" s="2">
        <v>0</v>
      </c>
      <c r="H3" s="2"/>
      <c r="I3" s="2"/>
      <c r="J3" s="2">
        <f>$B$11</f>
        <v>0</v>
      </c>
      <c r="K3" s="2">
        <f>$B$12</f>
        <v>10</v>
      </c>
    </row>
    <row r="4" spans="1:11">
      <c r="A4" s="1" t="s">
        <v>3</v>
      </c>
      <c r="B4" s="4">
        <v>1E-3</v>
      </c>
      <c r="C4" s="6">
        <f t="shared" ref="C4:C53" si="0">D4-1</f>
        <v>1</v>
      </c>
      <c r="D4" s="6">
        <v>2</v>
      </c>
      <c r="E4" s="2">
        <f>$B$16+$B$18*(D4-1)</f>
        <v>2E-3</v>
      </c>
      <c r="F4" s="2">
        <f>-20*EXP($B$7*E4)+30*EXP($B$8*E4)</f>
        <v>8.1584512105692362</v>
      </c>
      <c r="G4" s="2">
        <v>0</v>
      </c>
      <c r="H4" s="2">
        <f t="shared" ref="H4:H23" si="1">(($B$6+K3*L/$B$5)*$B$13+J3*$B$14)/($B$13+$B$14+$B$15)</f>
        <v>16.577540106951872</v>
      </c>
      <c r="I4" s="2">
        <f>(H4-G4-J3)*$B$14</f>
        <v>8.2887700534759361</v>
      </c>
      <c r="J4" s="2">
        <f>I4*$B$5/$B$4+J3</f>
        <v>16.577540106951872</v>
      </c>
      <c r="K4" s="2">
        <f t="shared" ref="K4:K23" si="2">(G4-H4+$B$6+K3*L/$B$5)*$B$13</f>
        <v>9.9465240641711237</v>
      </c>
    </row>
    <row r="5" spans="1:11">
      <c r="A5" s="1" t="s">
        <v>4</v>
      </c>
      <c r="B5" s="4">
        <v>2E-3</v>
      </c>
      <c r="C5" s="6">
        <f t="shared" ref="C5:C53" si="3">D5-1</f>
        <v>2</v>
      </c>
      <c r="D5" s="6">
        <v>3</v>
      </c>
      <c r="E5" s="2">
        <f t="shared" ref="E5:E53" si="4">$B$16+$B$18*(D5-1)</f>
        <v>4.0000000000000001E-3</v>
      </c>
      <c r="F5" s="2">
        <f t="shared" ref="F5:F53" si="5">-20*EXP($B$7*E5)+30*EXP($B$8*E5)</f>
        <v>6.6032350893798224</v>
      </c>
      <c r="G5" s="2">
        <v>0</v>
      </c>
      <c r="H5" s="2">
        <f t="shared" ref="H5:H53" si="6">(($B$6+K4*L/$B$5)*$B$13+J4*$B$14)/($B$13+$B$14+$B$15)</f>
        <v>30.232491635448547</v>
      </c>
      <c r="I5" s="2">
        <f t="shared" ref="I5:I53" si="7">(H5-G5-J4)*$B$14</f>
        <v>6.8274757642483372</v>
      </c>
      <c r="J5" s="2">
        <f t="shared" ref="J5:J53" si="8">I5*$B$5/$B$4+J4</f>
        <v>30.232491635448547</v>
      </c>
      <c r="K5" s="2">
        <f t="shared" ref="K5:K53" si="9">(G5-H5+$B$6+K4*L/$B$5)*$B$13</f>
        <v>9.8507249277931876</v>
      </c>
    </row>
    <row r="6" spans="1:11">
      <c r="A6" s="1" t="s">
        <v>5</v>
      </c>
      <c r="B6" s="4">
        <v>100</v>
      </c>
      <c r="C6" s="6">
        <f t="shared" si="3"/>
        <v>3</v>
      </c>
      <c r="D6" s="6">
        <v>4</v>
      </c>
      <c r="E6" s="2">
        <f t="shared" si="4"/>
        <v>6.0000000000000001E-3</v>
      </c>
      <c r="F6" s="2">
        <f t="shared" si="5"/>
        <v>5.2932369674348223</v>
      </c>
      <c r="G6" s="2">
        <v>0</v>
      </c>
      <c r="H6" s="2">
        <f t="shared" si="6"/>
        <v>41.397078512473165</v>
      </c>
      <c r="I6" s="2">
        <f t="shared" si="7"/>
        <v>5.5822934385123091</v>
      </c>
      <c r="J6" s="2">
        <f t="shared" si="8"/>
        <v>41.397078512473165</v>
      </c>
      <c r="K6" s="2">
        <f t="shared" si="9"/>
        <v>9.7220012897596231</v>
      </c>
    </row>
    <row r="7" spans="1:11">
      <c r="A7" s="1" t="s">
        <v>6</v>
      </c>
      <c r="B7" s="4">
        <v>-50</v>
      </c>
      <c r="C7" s="6">
        <f t="shared" si="3"/>
        <v>4</v>
      </c>
      <c r="D7" s="6">
        <v>5</v>
      </c>
      <c r="E7" s="2">
        <f t="shared" si="4"/>
        <v>8.0000000000000002E-3</v>
      </c>
      <c r="F7" s="2">
        <f t="shared" si="5"/>
        <v>4.1929856645881642</v>
      </c>
      <c r="G7" s="2">
        <v>0</v>
      </c>
      <c r="H7" s="2">
        <f t="shared" si="6"/>
        <v>50.4446393388301</v>
      </c>
      <c r="I7" s="2">
        <f t="shared" si="7"/>
        <v>4.5237804131784678</v>
      </c>
      <c r="J7" s="2">
        <f t="shared" si="8"/>
        <v>50.4446393388301</v>
      </c>
      <c r="K7" s="2">
        <f t="shared" si="9"/>
        <v>9.5682443470614729</v>
      </c>
    </row>
    <row r="8" spans="1:11">
      <c r="A8" s="1" t="s">
        <v>7</v>
      </c>
      <c r="B8" s="4">
        <f>-200/3</f>
        <v>-66.666666666666671</v>
      </c>
      <c r="C8" s="6">
        <f t="shared" si="3"/>
        <v>5</v>
      </c>
      <c r="D8" s="6">
        <v>6</v>
      </c>
      <c r="E8" s="2">
        <f t="shared" si="4"/>
        <v>0.01</v>
      </c>
      <c r="F8" s="2">
        <f t="shared" si="5"/>
        <v>3.2719003767250925</v>
      </c>
      <c r="G8" s="2">
        <v>0</v>
      </c>
      <c r="H8" s="2">
        <f t="shared" si="6"/>
        <v>57.697285570251914</v>
      </c>
      <c r="I8" s="2">
        <f t="shared" si="7"/>
        <v>3.6263231157109068</v>
      </c>
      <c r="J8" s="2">
        <f t="shared" si="8"/>
        <v>57.697285570251914</v>
      </c>
      <c r="K8" s="2">
        <f t="shared" si="9"/>
        <v>9.3960516727360943</v>
      </c>
    </row>
    <row r="9" spans="1:11">
      <c r="A9" s="1" t="s">
        <v>8</v>
      </c>
      <c r="B9" s="4">
        <f>-1/B7</f>
        <v>0.02</v>
      </c>
      <c r="C9" s="6">
        <f t="shared" si="3"/>
        <v>6</v>
      </c>
      <c r="D9" s="6">
        <v>7</v>
      </c>
      <c r="E9" s="2">
        <f t="shared" si="4"/>
        <v>1.2E-2</v>
      </c>
      <c r="F9" s="2">
        <f t="shared" si="5"/>
        <v>2.5036362016361196</v>
      </c>
      <c r="G9" s="2">
        <v>0</v>
      </c>
      <c r="H9" s="2">
        <f t="shared" si="6"/>
        <v>63.432592327325544</v>
      </c>
      <c r="I9" s="2">
        <f t="shared" si="7"/>
        <v>2.867653378536815</v>
      </c>
      <c r="J9" s="2">
        <f t="shared" si="8"/>
        <v>63.432592327325544</v>
      </c>
      <c r="K9" s="2">
        <f t="shared" si="9"/>
        <v>9.2109126112693627</v>
      </c>
    </row>
    <row r="10" spans="1:11">
      <c r="A10" s="1" t="s">
        <v>9</v>
      </c>
      <c r="B10" s="4">
        <f>B9*5</f>
        <v>0.1</v>
      </c>
      <c r="C10" s="6">
        <f t="shared" si="3"/>
        <v>7</v>
      </c>
      <c r="D10" s="6">
        <v>8</v>
      </c>
      <c r="E10" s="2">
        <f t="shared" si="4"/>
        <v>1.4E-2</v>
      </c>
      <c r="F10" s="2">
        <f t="shared" si="5"/>
        <v>1.8655155502297571</v>
      </c>
      <c r="G10" s="2">
        <v>0</v>
      </c>
      <c r="H10" s="2">
        <f t="shared" si="6"/>
        <v>67.889441679766151</v>
      </c>
      <c r="I10" s="2">
        <f t="shared" si="7"/>
        <v>2.2284246762203033</v>
      </c>
      <c r="J10" s="2">
        <f t="shared" si="8"/>
        <v>67.889441679766151</v>
      </c>
      <c r="K10" s="2">
        <f t="shared" si="9"/>
        <v>9.0173688441969109</v>
      </c>
    </row>
    <row r="11" spans="1:11">
      <c r="A11" s="1" t="s">
        <v>10</v>
      </c>
      <c r="B11" s="4">
        <v>0</v>
      </c>
      <c r="C11" s="6">
        <f t="shared" si="3"/>
        <v>8</v>
      </c>
      <c r="D11" s="6">
        <v>9</v>
      </c>
      <c r="E11" s="2">
        <f t="shared" si="4"/>
        <v>1.6E-2</v>
      </c>
      <c r="F11" s="2">
        <f t="shared" si="5"/>
        <v>1.3380343236179382</v>
      </c>
      <c r="G11" s="2">
        <v>0</v>
      </c>
      <c r="H11" s="2">
        <f t="shared" si="6"/>
        <v>71.273123602261109</v>
      </c>
      <c r="I11" s="2">
        <f t="shared" si="7"/>
        <v>1.691840961247479</v>
      </c>
      <c r="J11" s="2">
        <f t="shared" si="8"/>
        <v>71.273123602261109</v>
      </c>
      <c r="K11" s="2">
        <f t="shared" si="9"/>
        <v>8.8191533214735873</v>
      </c>
    </row>
    <row r="12" spans="1:11">
      <c r="A12" s="1" t="s">
        <v>11</v>
      </c>
      <c r="B12" s="4">
        <v>10</v>
      </c>
      <c r="C12" s="6">
        <f t="shared" si="3"/>
        <v>9</v>
      </c>
      <c r="D12" s="6">
        <v>10</v>
      </c>
      <c r="E12" s="2">
        <f t="shared" si="4"/>
        <v>1.8000000000000002E-2</v>
      </c>
      <c r="F12" s="2">
        <f t="shared" si="5"/>
        <v>0.90443316255407957</v>
      </c>
      <c r="G12" s="2">
        <v>0</v>
      </c>
      <c r="H12" s="2">
        <f t="shared" si="6"/>
        <v>73.759786924024326</v>
      </c>
      <c r="I12" s="2">
        <f t="shared" si="7"/>
        <v>1.2433316608816085</v>
      </c>
      <c r="J12" s="2">
        <f t="shared" si="8"/>
        <v>73.759786924024326</v>
      </c>
      <c r="K12" s="2">
        <f t="shared" si="9"/>
        <v>8.6193103532840372</v>
      </c>
    </row>
    <row r="13" spans="1:11">
      <c r="A13" s="1" t="s">
        <v>12</v>
      </c>
      <c r="B13" s="4">
        <f>B5/(B1*B5+B3)</f>
        <v>3.2258064516129032E-3</v>
      </c>
      <c r="C13" s="6">
        <f t="shared" si="3"/>
        <v>10</v>
      </c>
      <c r="D13" s="6">
        <v>11</v>
      </c>
      <c r="E13" s="2">
        <f t="shared" si="4"/>
        <v>0.02</v>
      </c>
      <c r="F13" s="2">
        <f t="shared" si="5"/>
        <v>0.55032532004295476</v>
      </c>
      <c r="G13" s="2">
        <v>0</v>
      </c>
      <c r="H13" s="2">
        <f t="shared" si="6"/>
        <v>75.50032127919242</v>
      </c>
      <c r="I13" s="2">
        <f t="shared" si="7"/>
        <v>0.87026717758404715</v>
      </c>
      <c r="J13" s="2">
        <f t="shared" si="8"/>
        <v>75.50032127919242</v>
      </c>
      <c r="K13" s="2">
        <f t="shared" si="9"/>
        <v>8.4202993055032849</v>
      </c>
    </row>
    <row r="14" spans="1:11">
      <c r="A14" s="1" t="s">
        <v>13</v>
      </c>
      <c r="B14" s="4">
        <f>B4/B5</f>
        <v>0.5</v>
      </c>
      <c r="C14" s="6">
        <f t="shared" si="3"/>
        <v>11</v>
      </c>
      <c r="D14" s="6">
        <v>12</v>
      </c>
      <c r="E14" s="2">
        <f t="shared" si="4"/>
        <v>2.1999999999999999E-2</v>
      </c>
      <c r="F14" s="2">
        <f t="shared" si="5"/>
        <v>0.26337379368729241</v>
      </c>
      <c r="G14" s="2">
        <v>0</v>
      </c>
      <c r="H14" s="2">
        <f t="shared" si="6"/>
        <v>76.623741122597934</v>
      </c>
      <c r="I14" s="2">
        <f t="shared" si="7"/>
        <v>0.56170992170275724</v>
      </c>
      <c r="J14" s="2">
        <f t="shared" si="8"/>
        <v>76.623741122597934</v>
      </c>
      <c r="K14" s="2">
        <f t="shared" si="9"/>
        <v>8.224084033962539</v>
      </c>
    </row>
    <row r="15" spans="1:11">
      <c r="A15" s="1" t="s">
        <v>14</v>
      </c>
      <c r="B15" s="4">
        <f>1/B2</f>
        <v>0.1</v>
      </c>
      <c r="C15" s="6">
        <f t="shared" si="3"/>
        <v>12</v>
      </c>
      <c r="D15" s="6">
        <v>13</v>
      </c>
      <c r="E15" s="2">
        <f t="shared" si="4"/>
        <v>2.4E-2</v>
      </c>
      <c r="F15" s="2">
        <f t="shared" si="5"/>
        <v>3.3011301595618825E-2</v>
      </c>
      <c r="G15" s="2">
        <v>0</v>
      </c>
      <c r="H15" s="2">
        <f t="shared" si="6"/>
        <v>77.240134140061201</v>
      </c>
      <c r="I15" s="2">
        <f t="shared" si="7"/>
        <v>0.3081965087316334</v>
      </c>
      <c r="J15" s="2">
        <f t="shared" si="8"/>
        <v>77.240134140061201</v>
      </c>
      <c r="K15" s="2">
        <f t="shared" si="9"/>
        <v>8.0322099227377421</v>
      </c>
    </row>
    <row r="16" spans="1:11">
      <c r="A16" s="1" t="s">
        <v>15</v>
      </c>
      <c r="B16" s="4">
        <v>0</v>
      </c>
      <c r="C16" s="6">
        <f t="shared" si="3"/>
        <v>13</v>
      </c>
      <c r="D16" s="6">
        <v>14</v>
      </c>
      <c r="E16" s="2">
        <f t="shared" si="4"/>
        <v>2.6000000000000002E-2</v>
      </c>
      <c r="F16" s="2">
        <f t="shared" si="5"/>
        <v>-0.14980248798235163</v>
      </c>
      <c r="G16" s="2">
        <v>0</v>
      </c>
      <c r="H16" s="2">
        <f t="shared" si="6"/>
        <v>77.443228708720923</v>
      </c>
      <c r="I16" s="2">
        <f t="shared" si="7"/>
        <v>0.10154728432986104</v>
      </c>
      <c r="J16" s="2">
        <f t="shared" si="8"/>
        <v>77.443228708720923</v>
      </c>
      <c r="K16" s="2">
        <f t="shared" si="9"/>
        <v>7.8458701552019399</v>
      </c>
    </row>
    <row r="17" spans="1:11">
      <c r="A17" s="1" t="s">
        <v>16</v>
      </c>
      <c r="B17" s="4">
        <f>B10</f>
        <v>0.1</v>
      </c>
      <c r="C17" s="6">
        <f t="shared" si="3"/>
        <v>14</v>
      </c>
      <c r="D17" s="6">
        <v>15</v>
      </c>
      <c r="E17" s="2">
        <f t="shared" si="4"/>
        <v>2.8000000000000001E-2</v>
      </c>
      <c r="F17" s="2">
        <f t="shared" si="5"/>
        <v>-0.29279134235448545</v>
      </c>
      <c r="G17" s="2">
        <v>0</v>
      </c>
      <c r="H17" s="2">
        <f t="shared" si="6"/>
        <v>77.312628323060565</v>
      </c>
      <c r="I17" s="2">
        <f t="shared" si="7"/>
        <v>-6.5300192830179071E-2</v>
      </c>
      <c r="J17" s="2">
        <f t="shared" si="8"/>
        <v>77.312628323060565</v>
      </c>
      <c r="K17" s="2">
        <f t="shared" si="9"/>
        <v>7.6659626394758771</v>
      </c>
    </row>
    <row r="18" spans="1:11">
      <c r="A18" s="1" t="s">
        <v>17</v>
      </c>
      <c r="B18" s="4">
        <f>B5</f>
        <v>2E-3</v>
      </c>
      <c r="C18" s="6">
        <f t="shared" si="3"/>
        <v>15</v>
      </c>
      <c r="D18" s="6">
        <v>16</v>
      </c>
      <c r="E18" s="2">
        <f t="shared" si="4"/>
        <v>0.03</v>
      </c>
      <c r="F18" s="2">
        <f t="shared" si="5"/>
        <v>-0.4025447058702154</v>
      </c>
      <c r="G18" s="2">
        <v>0</v>
      </c>
      <c r="H18" s="2">
        <f t="shared" si="6"/>
        <v>76.915754983514191</v>
      </c>
      <c r="I18" s="2">
        <f t="shared" si="7"/>
        <v>-0.19843666977318719</v>
      </c>
      <c r="J18" s="2">
        <f t="shared" si="8"/>
        <v>76.915754983514191</v>
      </c>
      <c r="K18" s="2">
        <f t="shared" si="9"/>
        <v>7.4931388285782212</v>
      </c>
    </row>
    <row r="19" spans="1:11">
      <c r="A19" s="1" t="s">
        <v>18</v>
      </c>
      <c r="B19" s="4">
        <f>(B17-B16)/B18+1</f>
        <v>51</v>
      </c>
      <c r="C19" s="6">
        <f t="shared" si="3"/>
        <v>16</v>
      </c>
      <c r="D19" s="6">
        <v>17</v>
      </c>
      <c r="E19" s="2">
        <f t="shared" si="4"/>
        <v>3.2000000000000001E-2</v>
      </c>
      <c r="F19" s="2">
        <f t="shared" si="5"/>
        <v>-0.48467548947899797</v>
      </c>
      <c r="G19" s="2">
        <v>0</v>
      </c>
      <c r="H19" s="2">
        <f t="shared" si="6"/>
        <v>76.309538347690733</v>
      </c>
      <c r="I19" s="2">
        <f t="shared" si="7"/>
        <v>-0.30310831791172888</v>
      </c>
      <c r="J19" s="2">
        <f t="shared" si="8"/>
        <v>76.309538347690733</v>
      </c>
      <c r="K19" s="2">
        <f t="shared" si="9"/>
        <v>7.3278455168573409</v>
      </c>
    </row>
    <row r="20" spans="1:11">
      <c r="A20" s="1"/>
      <c r="B20" s="4"/>
      <c r="C20" s="6">
        <f t="shared" si="3"/>
        <v>17</v>
      </c>
      <c r="D20" s="6">
        <v>18</v>
      </c>
      <c r="E20" s="2">
        <f t="shared" si="4"/>
        <v>3.4000000000000002E-2</v>
      </c>
      <c r="F20" s="2">
        <f t="shared" si="5"/>
        <v>-0.54395662270885747</v>
      </c>
      <c r="G20" s="2">
        <v>0</v>
      </c>
      <c r="H20" s="2">
        <f t="shared" si="6"/>
        <v>75.541882882081637</v>
      </c>
      <c r="I20" s="2">
        <f t="shared" si="7"/>
        <v>-0.38382773280454785</v>
      </c>
      <c r="J20" s="2">
        <f t="shared" si="8"/>
        <v>75.541882882081637</v>
      </c>
      <c r="K20" s="2">
        <f t="shared" si="9"/>
        <v>7.1703605554036143</v>
      </c>
    </row>
    <row r="21" spans="1:11">
      <c r="A21" s="1"/>
      <c r="B21" s="4"/>
      <c r="C21" s="6">
        <f t="shared" si="3"/>
        <v>18</v>
      </c>
      <c r="D21" s="6">
        <v>19</v>
      </c>
      <c r="E21" s="2">
        <f t="shared" si="4"/>
        <v>3.6000000000000004E-2</v>
      </c>
      <c r="F21" s="2">
        <f t="shared" si="5"/>
        <v>-0.58443916574935573</v>
      </c>
      <c r="G21" s="2">
        <v>0</v>
      </c>
      <c r="H21" s="2">
        <f t="shared" si="6"/>
        <v>74.652941247827485</v>
      </c>
      <c r="I21" s="2">
        <f t="shared" si="7"/>
        <v>-0.44447081712707615</v>
      </c>
      <c r="J21" s="2">
        <f t="shared" si="8"/>
        <v>74.652941247827485</v>
      </c>
      <c r="K21" s="2">
        <f t="shared" si="9"/>
        <v>7.0208233076556672</v>
      </c>
    </row>
    <row r="22" spans="1:11">
      <c r="A22" s="1"/>
      <c r="B22" s="4"/>
      <c r="C22" s="6">
        <f t="shared" si="3"/>
        <v>19</v>
      </c>
      <c r="D22" s="6">
        <v>20</v>
      </c>
      <c r="E22" s="2">
        <f t="shared" si="4"/>
        <v>3.7999999999999999E-2</v>
      </c>
      <c r="F22" s="2">
        <f t="shared" si="5"/>
        <v>-0.60955441614035566</v>
      </c>
      <c r="G22" s="2">
        <v>0</v>
      </c>
      <c r="H22" s="2">
        <f t="shared" si="6"/>
        <v>73.676218640160215</v>
      </c>
      <c r="I22" s="2">
        <f t="shared" si="7"/>
        <v>-0.48836130383363496</v>
      </c>
      <c r="J22" s="2">
        <f t="shared" si="8"/>
        <v>73.676218640160215</v>
      </c>
      <c r="K22" s="2">
        <f t="shared" si="9"/>
        <v>6.8792605601823862</v>
      </c>
    </row>
    <row r="23" spans="1:11">
      <c r="A23" s="1"/>
      <c r="B23" s="4"/>
      <c r="C23" s="6">
        <f t="shared" si="3"/>
        <v>20</v>
      </c>
      <c r="D23" s="6">
        <v>21</v>
      </c>
      <c r="E23" s="2">
        <f t="shared" si="4"/>
        <v>0.04</v>
      </c>
      <c r="F23" s="2">
        <f t="shared" si="5"/>
        <v>-0.62220212804820862</v>
      </c>
      <c r="G23" s="2">
        <v>0</v>
      </c>
      <c r="H23" s="2">
        <f t="shared" si="6"/>
        <v>72.639529718072453</v>
      </c>
      <c r="I23" s="2">
        <f t="shared" si="7"/>
        <v>-0.51834446104388121</v>
      </c>
      <c r="J23" s="2">
        <f t="shared" si="8"/>
        <v>72.639529718072453</v>
      </c>
      <c r="K23" s="2">
        <f t="shared" si="9"/>
        <v>6.7456085107633648</v>
      </c>
    </row>
    <row r="24" spans="1:11">
      <c r="C24" s="6">
        <f t="shared" si="3"/>
        <v>21</v>
      </c>
      <c r="D24" s="6">
        <v>22</v>
      </c>
      <c r="E24" s="2">
        <f t="shared" si="4"/>
        <v>4.2000000000000003E-2</v>
      </c>
      <c r="F24" s="2">
        <f t="shared" si="5"/>
        <v>-0.62482668630309957</v>
      </c>
      <c r="G24" s="2">
        <v>0</v>
      </c>
      <c r="H24" s="2">
        <f t="shared" si="6"/>
        <v>71.565827056311448</v>
      </c>
      <c r="I24" s="2">
        <f t="shared" si="7"/>
        <v>-0.53685133088050208</v>
      </c>
      <c r="J24" s="2">
        <f t="shared" si="8"/>
        <v>71.565827056311448</v>
      </c>
      <c r="K24" s="2">
        <f t="shared" si="9"/>
        <v>6.6197313747506383</v>
      </c>
    </row>
    <row r="25" spans="1:11">
      <c r="C25" s="6">
        <f t="shared" si="3"/>
        <v>22</v>
      </c>
      <c r="D25" s="6">
        <v>23</v>
      </c>
      <c r="E25" s="2">
        <f t="shared" si="4"/>
        <v>4.3999999999999997E-2</v>
      </c>
      <c r="F25" s="2">
        <f t="shared" si="5"/>
        <v>-0.61948283707903395</v>
      </c>
      <c r="G25" s="2">
        <v>0</v>
      </c>
      <c r="H25" s="2">
        <f t="shared" si="6"/>
        <v>70.473917679965069</v>
      </c>
      <c r="I25" s="2">
        <f t="shared" si="7"/>
        <v>-0.5459546881731896</v>
      </c>
      <c r="J25" s="2">
        <f t="shared" si="8"/>
        <v>70.473917679965069</v>
      </c>
      <c r="K25" s="2">
        <f t="shared" si="9"/>
        <v>6.5014370798233099</v>
      </c>
    </row>
    <row r="26" spans="1:11">
      <c r="C26" s="6">
        <f t="shared" si="3"/>
        <v>23</v>
      </c>
      <c r="D26" s="6">
        <v>24</v>
      </c>
      <c r="E26" s="2">
        <f t="shared" si="4"/>
        <v>4.5999999999999999E-2</v>
      </c>
      <c r="F26" s="2">
        <f t="shared" si="5"/>
        <v>-0.60789236778457267</v>
      </c>
      <c r="G26" s="2">
        <v>0</v>
      </c>
      <c r="H26" s="2">
        <f t="shared" si="6"/>
        <v>69.379082162254434</v>
      </c>
      <c r="I26" s="2">
        <f t="shared" si="7"/>
        <v>-0.54741775885531752</v>
      </c>
      <c r="J26" s="2">
        <f t="shared" si="8"/>
        <v>69.379082162254434</v>
      </c>
      <c r="K26" s="2">
        <f t="shared" si="9"/>
        <v>6.3904904573701238</v>
      </c>
    </row>
    <row r="27" spans="1:11">
      <c r="C27" s="6">
        <f t="shared" si="3"/>
        <v>24</v>
      </c>
      <c r="D27" s="6">
        <v>25</v>
      </c>
      <c r="E27" s="2">
        <f t="shared" si="4"/>
        <v>4.8000000000000001E-2</v>
      </c>
      <c r="F27" s="2">
        <f t="shared" si="5"/>
        <v>-0.5914929464372638</v>
      </c>
      <c r="G27" s="2">
        <v>0</v>
      </c>
      <c r="H27" s="2">
        <f t="shared" si="6"/>
        <v>68.293608943104147</v>
      </c>
      <c r="I27" s="2">
        <f t="shared" si="7"/>
        <v>-0.5427366095751438</v>
      </c>
      <c r="J27" s="2">
        <f t="shared" si="8"/>
        <v>68.293608943104147</v>
      </c>
      <c r="K27" s="2">
        <f t="shared" si="9"/>
        <v>6.2866242847352671</v>
      </c>
    </row>
    <row r="28" spans="1:11">
      <c r="C28" s="6">
        <f t="shared" si="3"/>
        <v>25</v>
      </c>
      <c r="D28" s="6">
        <v>26</v>
      </c>
      <c r="E28" s="2">
        <f t="shared" si="4"/>
        <v>0.05</v>
      </c>
      <c r="F28" s="2">
        <f t="shared" si="5"/>
        <v>-0.5714801720604048</v>
      </c>
      <c r="G28" s="2">
        <v>0</v>
      </c>
      <c r="H28" s="2">
        <f t="shared" si="6"/>
        <v>67.227254928351471</v>
      </c>
      <c r="I28" s="2">
        <f t="shared" si="7"/>
        <v>-0.533177007376338</v>
      </c>
      <c r="J28" s="2">
        <f t="shared" si="8"/>
        <v>67.227254928351471</v>
      </c>
      <c r="K28" s="2">
        <f t="shared" si="9"/>
        <v>6.1895484854588023</v>
      </c>
    </row>
    <row r="29" spans="1:11">
      <c r="C29" s="6">
        <f t="shared" si="3"/>
        <v>26</v>
      </c>
      <c r="D29" s="6">
        <v>27</v>
      </c>
      <c r="E29" s="2">
        <f t="shared" si="4"/>
        <v>5.2000000000000005E-2</v>
      </c>
      <c r="F29" s="2">
        <f t="shared" si="5"/>
        <v>-0.5488437494497509</v>
      </c>
      <c r="G29" s="2">
        <v>0</v>
      </c>
      <c r="H29" s="2">
        <f t="shared" si="6"/>
        <v>66.187642029583529</v>
      </c>
      <c r="I29" s="2">
        <f t="shared" si="7"/>
        <v>-0.51980644938397091</v>
      </c>
      <c r="J29" s="2">
        <f t="shared" si="8"/>
        <v>66.187642029583529</v>
      </c>
      <c r="K29" s="2">
        <f t="shared" si="9"/>
        <v>6.0989577535743784</v>
      </c>
    </row>
    <row r="30" spans="1:11">
      <c r="C30" s="6">
        <f t="shared" si="3"/>
        <v>27</v>
      </c>
      <c r="D30" s="6">
        <v>28</v>
      </c>
      <c r="E30" s="2">
        <f t="shared" si="4"/>
        <v>5.3999999999999999E-2</v>
      </c>
      <c r="F30" s="2">
        <f t="shared" si="5"/>
        <v>-0.5243985813762182</v>
      </c>
      <c r="G30" s="2">
        <v>0</v>
      </c>
      <c r="H30" s="2">
        <f t="shared" si="6"/>
        <v>65.180598078383753</v>
      </c>
      <c r="I30" s="2">
        <f t="shared" si="7"/>
        <v>-0.50352197559988809</v>
      </c>
      <c r="J30" s="2">
        <f t="shared" si="8"/>
        <v>65.180598078383753</v>
      </c>
      <c r="K30" s="2">
        <f t="shared" si="9"/>
        <v>6.0145378322384824</v>
      </c>
    </row>
    <row r="31" spans="1:11">
      <c r="C31" s="6">
        <f t="shared" si="3"/>
        <v>28</v>
      </c>
      <c r="D31" s="6">
        <v>29</v>
      </c>
      <c r="E31" s="2">
        <f t="shared" si="4"/>
        <v>5.6000000000000001E-2</v>
      </c>
      <c r="F31" s="2">
        <f t="shared" si="5"/>
        <v>-0.49881146662019993</v>
      </c>
      <c r="G31" s="2">
        <v>0</v>
      </c>
      <c r="H31" s="2">
        <f t="shared" si="6"/>
        <v>64.210449474978759</v>
      </c>
      <c r="I31" s="2">
        <f t="shared" si="7"/>
        <v>-0.48507430170249677</v>
      </c>
      <c r="J31" s="2">
        <f t="shared" si="8"/>
        <v>64.210449474978759</v>
      </c>
      <c r="K31" s="2">
        <f t="shared" si="9"/>
        <v>5.9359706457953738</v>
      </c>
    </row>
    <row r="32" spans="1:11">
      <c r="C32" s="6">
        <f t="shared" si="3"/>
        <v>29</v>
      </c>
      <c r="D32" s="6">
        <v>30</v>
      </c>
      <c r="E32" s="2">
        <f t="shared" si="4"/>
        <v>5.8000000000000003E-2</v>
      </c>
      <c r="F32" s="2">
        <f t="shared" si="5"/>
        <v>-0.47262400116839509</v>
      </c>
      <c r="G32" s="2">
        <v>0</v>
      </c>
      <c r="H32" s="2">
        <f t="shared" si="6"/>
        <v>63.280271991231672</v>
      </c>
      <c r="I32" s="2">
        <f t="shared" si="7"/>
        <v>-0.46508874187354365</v>
      </c>
      <c r="J32" s="2">
        <f t="shared" si="8"/>
        <v>63.280271991231672</v>
      </c>
      <c r="K32" s="2">
        <f t="shared" si="9"/>
        <v>5.8629384572496139</v>
      </c>
    </row>
    <row r="33" spans="3:11">
      <c r="C33" s="6">
        <f t="shared" si="3"/>
        <v>30</v>
      </c>
      <c r="D33" s="6">
        <v>31</v>
      </c>
      <c r="E33" s="2">
        <f t="shared" si="4"/>
        <v>0.06</v>
      </c>
      <c r="F33" s="2">
        <f t="shared" si="5"/>
        <v>-0.44627220069525353</v>
      </c>
      <c r="G33" s="2">
        <v>0</v>
      </c>
      <c r="H33" s="2">
        <f t="shared" si="6"/>
        <v>62.392105325218154</v>
      </c>
      <c r="I33" s="2">
        <f t="shared" si="7"/>
        <v>-0.44408333300675906</v>
      </c>
      <c r="J33" s="2">
        <f t="shared" si="8"/>
        <v>62.392105325218154</v>
      </c>
      <c r="K33" s="2">
        <f t="shared" si="9"/>
        <v>5.7951271995150515</v>
      </c>
    </row>
    <row r="34" spans="3:11">
      <c r="C34" s="6">
        <f t="shared" si="3"/>
        <v>31</v>
      </c>
      <c r="D34" s="6">
        <v>32</v>
      </c>
      <c r="E34" s="2">
        <f t="shared" si="4"/>
        <v>6.2E-2</v>
      </c>
      <c r="F34" s="2">
        <f t="shared" si="5"/>
        <v>-0.42010329357178905</v>
      </c>
      <c r="G34" s="2">
        <v>0</v>
      </c>
      <c r="H34" s="2">
        <f t="shared" si="6"/>
        <v>61.547136284830643</v>
      </c>
      <c r="I34" s="2">
        <f t="shared" si="7"/>
        <v>-0.42248452019375549</v>
      </c>
      <c r="J34" s="2">
        <f t="shared" si="8"/>
        <v>61.547136284830643</v>
      </c>
      <c r="K34" s="2">
        <f t="shared" si="9"/>
        <v>5.7322291082893049</v>
      </c>
    </row>
    <row r="35" spans="3:11">
      <c r="C35" s="6">
        <f t="shared" si="3"/>
        <v>32</v>
      </c>
      <c r="D35" s="6">
        <v>33</v>
      </c>
      <c r="E35" s="2">
        <f t="shared" si="4"/>
        <v>6.4000000000000001E-2</v>
      </c>
      <c r="F35" s="2">
        <f t="shared" si="5"/>
        <v>-0.39439007376327123</v>
      </c>
      <c r="G35" s="2">
        <v>0</v>
      </c>
      <c r="H35" s="2">
        <f t="shared" si="6"/>
        <v>60.745854848318416</v>
      </c>
      <c r="I35" s="2">
        <f t="shared" si="7"/>
        <v>-0.40064071825611336</v>
      </c>
      <c r="J35" s="2">
        <f t="shared" si="8"/>
        <v>60.745854848318416</v>
      </c>
      <c r="K35" s="2">
        <f t="shared" si="9"/>
        <v>5.673944766575719</v>
      </c>
    </row>
    <row r="36" spans="3:11">
      <c r="C36" s="6">
        <f t="shared" si="3"/>
        <v>33</v>
      </c>
      <c r="D36" s="6">
        <v>34</v>
      </c>
      <c r="E36" s="2">
        <f t="shared" si="4"/>
        <v>6.6000000000000003E-2</v>
      </c>
      <c r="F36" s="2">
        <f t="shared" si="5"/>
        <v>-0.36934315093274672</v>
      </c>
      <c r="G36" s="2">
        <v>0</v>
      </c>
      <c r="H36" s="2">
        <f t="shared" si="6"/>
        <v>59.988186799262415</v>
      </c>
      <c r="I36" s="2">
        <f t="shared" si="7"/>
        <v>-0.37883402452800041</v>
      </c>
      <c r="J36" s="2">
        <f t="shared" si="8"/>
        <v>59.988186799262415</v>
      </c>
      <c r="K36" s="2">
        <f t="shared" si="9"/>
        <v>5.6199846553982367</v>
      </c>
    </row>
    <row r="37" spans="3:11">
      <c r="C37" s="6">
        <f t="shared" si="3"/>
        <v>34</v>
      </c>
      <c r="D37" s="6">
        <v>35</v>
      </c>
      <c r="E37" s="2">
        <f t="shared" si="4"/>
        <v>6.8000000000000005E-2</v>
      </c>
      <c r="F37" s="2">
        <f t="shared" si="5"/>
        <v>-0.34512138984691682</v>
      </c>
      <c r="G37" s="2">
        <v>0</v>
      </c>
      <c r="H37" s="2">
        <f t="shared" si="6"/>
        <v>59.273606152433942</v>
      </c>
      <c r="I37" s="2">
        <f t="shared" si="7"/>
        <v>-0.35729032341423661</v>
      </c>
      <c r="J37" s="2">
        <f t="shared" si="8"/>
        <v>59.273606152433942</v>
      </c>
      <c r="K37" s="2">
        <f t="shared" si="9"/>
        <v>5.5700702918291514</v>
      </c>
    </row>
    <row r="38" spans="3:11">
      <c r="C38" s="6">
        <f t="shared" si="3"/>
        <v>35</v>
      </c>
      <c r="D38" s="6">
        <v>36</v>
      </c>
      <c r="E38" s="2">
        <f t="shared" si="4"/>
        <v>7.0000000000000007E-2</v>
      </c>
      <c r="F38" s="2">
        <f t="shared" si="5"/>
        <v>-0.32184079190151377</v>
      </c>
      <c r="G38" s="2">
        <v>0</v>
      </c>
      <c r="H38" s="2">
        <f t="shared" si="6"/>
        <v>58.601230166716626</v>
      </c>
      <c r="I38" s="2">
        <f t="shared" si="7"/>
        <v>-0.33618799285865819</v>
      </c>
      <c r="J38" s="2">
        <f t="shared" si="8"/>
        <v>58.601230166716626</v>
      </c>
      <c r="K38" s="2">
        <f t="shared" si="9"/>
        <v>5.5239350238129958</v>
      </c>
    </row>
    <row r="39" spans="3:11">
      <c r="C39" s="6">
        <f t="shared" si="3"/>
        <v>36</v>
      </c>
      <c r="D39" s="6">
        <v>37</v>
      </c>
      <c r="E39" s="2">
        <f t="shared" si="4"/>
        <v>7.2000000000000008E-2</v>
      </c>
      <c r="F39" s="2">
        <f t="shared" si="5"/>
        <v>-0.29958203747525014</v>
      </c>
      <c r="G39" s="2">
        <v>0</v>
      </c>
      <c r="H39" s="2">
        <f t="shared" si="6"/>
        <v>57.96989937425122</v>
      </c>
      <c r="I39" s="2">
        <f t="shared" si="7"/>
        <v>-0.31566539623270273</v>
      </c>
      <c r="J39" s="2">
        <f t="shared" si="8"/>
        <v>57.96989937425122</v>
      </c>
      <c r="K39" s="2">
        <f t="shared" si="9"/>
        <v>5.4813245411924107</v>
      </c>
    </row>
    <row r="40" spans="3:11">
      <c r="C40" s="6">
        <f t="shared" si="3"/>
        <v>37</v>
      </c>
      <c r="D40" s="6">
        <v>38</v>
      </c>
      <c r="E40" s="2">
        <f t="shared" si="4"/>
        <v>7.3999999999999996E-2</v>
      </c>
      <c r="F40" s="2">
        <f t="shared" si="5"/>
        <v>-0.2783968782135452</v>
      </c>
      <c r="G40" s="2">
        <v>0</v>
      </c>
      <c r="H40" s="2">
        <f t="shared" si="6"/>
        <v>57.378244734581095</v>
      </c>
      <c r="I40" s="2">
        <f t="shared" si="7"/>
        <v>-0.2958273198350625</v>
      </c>
      <c r="J40" s="2">
        <f t="shared" si="8"/>
        <v>57.378244734581095</v>
      </c>
      <c r="K40" s="2">
        <f t="shared" si="9"/>
        <v>5.4419971536230394</v>
      </c>
    </row>
    <row r="41" spans="3:11">
      <c r="C41" s="6">
        <f t="shared" si="3"/>
        <v>38</v>
      </c>
      <c r="D41" s="6">
        <v>39</v>
      </c>
      <c r="E41" s="2">
        <f t="shared" si="4"/>
        <v>7.5999999999999998E-2</v>
      </c>
      <c r="F41" s="2">
        <f t="shared" si="5"/>
        <v>-0.25831354265079365</v>
      </c>
      <c r="G41" s="2">
        <v>0</v>
      </c>
      <c r="H41" s="2">
        <f t="shared" si="6"/>
        <v>56.824743743031988</v>
      </c>
      <c r="I41" s="2">
        <f t="shared" si="7"/>
        <v>-0.27675049577455368</v>
      </c>
      <c r="J41" s="2">
        <f t="shared" si="8"/>
        <v>56.824743743031988</v>
      </c>
      <c r="K41" s="2">
        <f t="shared" si="9"/>
        <v>5.4057238785286446</v>
      </c>
    </row>
    <row r="42" spans="3:11">
      <c r="C42" s="6">
        <f t="shared" si="3"/>
        <v>39</v>
      </c>
      <c r="D42" s="6">
        <v>40</v>
      </c>
      <c r="E42" s="2">
        <f t="shared" si="4"/>
        <v>7.8E-2</v>
      </c>
      <c r="F42" s="2">
        <f t="shared" si="5"/>
        <v>-0.2393412962932647</v>
      </c>
      <c r="G42" s="2">
        <v>0</v>
      </c>
      <c r="H42" s="2">
        <f t="shared" si="6"/>
        <v>56.307767078762318</v>
      </c>
      <c r="I42" s="2">
        <f t="shared" si="7"/>
        <v>-0.25848833213483502</v>
      </c>
      <c r="J42" s="2">
        <f t="shared" si="8"/>
        <v>56.307767078762318</v>
      </c>
      <c r="K42" s="2">
        <f t="shared" si="9"/>
        <v>5.3722883757413911</v>
      </c>
    </row>
    <row r="43" spans="3:11">
      <c r="C43" s="6">
        <f t="shared" si="3"/>
        <v>40</v>
      </c>
      <c r="D43" s="6">
        <v>41</v>
      </c>
      <c r="E43" s="2">
        <f t="shared" si="4"/>
        <v>0.08</v>
      </c>
      <c r="F43" s="2">
        <f t="shared" si="5"/>
        <v>-0.22147427795974045</v>
      </c>
      <c r="G43" s="2">
        <v>0</v>
      </c>
      <c r="H43" s="2">
        <f t="shared" si="6"/>
        <v>55.825617165404161</v>
      </c>
      <c r="I43" s="2">
        <f t="shared" si="7"/>
        <v>-0.24107495667907841</v>
      </c>
      <c r="J43" s="2">
        <f t="shared" si="8"/>
        <v>55.825617165404161</v>
      </c>
      <c r="K43" s="2">
        <f t="shared" si="9"/>
        <v>5.3414867598613327</v>
      </c>
    </row>
    <row r="44" spans="3:11">
      <c r="C44" s="6">
        <f t="shared" si="3"/>
        <v>41</v>
      </c>
      <c r="D44" s="6">
        <v>42</v>
      </c>
      <c r="E44" s="2">
        <f t="shared" si="4"/>
        <v>8.2000000000000003E-2</v>
      </c>
      <c r="F44" s="2">
        <f t="shared" si="5"/>
        <v>-0.20469471742697973</v>
      </c>
      <c r="G44" s="2">
        <v>0</v>
      </c>
      <c r="H44" s="2">
        <f t="shared" si="6"/>
        <v>55.376559832064423</v>
      </c>
      <c r="I44" s="2">
        <f t="shared" si="7"/>
        <v>-0.22452866666986893</v>
      </c>
      <c r="J44" s="2">
        <f t="shared" si="8"/>
        <v>55.376559832064423</v>
      </c>
      <c r="K44" s="2">
        <f t="shared" si="9"/>
        <v>5.3131273165365656</v>
      </c>
    </row>
    <row r="45" spans="3:11">
      <c r="C45" s="6">
        <f t="shared" si="3"/>
        <v>42</v>
      </c>
      <c r="D45" s="6">
        <v>43</v>
      </c>
      <c r="E45" s="2">
        <f t="shared" si="4"/>
        <v>8.4000000000000005E-2</v>
      </c>
      <c r="F45" s="2">
        <f t="shared" si="5"/>
        <v>-0.18897562491506617</v>
      </c>
      <c r="G45" s="2">
        <v>0</v>
      </c>
      <c r="H45" s="2">
        <f t="shared" si="6"/>
        <v>54.958850101235058</v>
      </c>
      <c r="I45" s="2">
        <f t="shared" si="7"/>
        <v>-0.20885486541468268</v>
      </c>
      <c r="J45" s="2">
        <f t="shared" si="8"/>
        <v>54.958850101235058</v>
      </c>
      <c r="K45" s="2">
        <f t="shared" si="9"/>
        <v>5.2870301447088206</v>
      </c>
    </row>
    <row r="46" spans="3:11">
      <c r="C46" s="6">
        <f t="shared" si="3"/>
        <v>43</v>
      </c>
      <c r="D46" s="6">
        <v>44</v>
      </c>
      <c r="E46" s="2">
        <f t="shared" si="4"/>
        <v>8.6000000000000007E-2</v>
      </c>
      <c r="F46" s="2">
        <f t="shared" si="5"/>
        <v>-0.17428303038033283</v>
      </c>
      <c r="G46" s="2">
        <v>0</v>
      </c>
      <c r="H46" s="2">
        <f t="shared" si="6"/>
        <v>54.570752989861397</v>
      </c>
      <c r="I46" s="2">
        <f t="shared" si="7"/>
        <v>-0.19404855568683033</v>
      </c>
      <c r="J46" s="2">
        <f t="shared" si="8"/>
        <v>54.570752989861397</v>
      </c>
      <c r="K46" s="2">
        <f t="shared" si="9"/>
        <v>5.2630267432993056</v>
      </c>
    </row>
    <row r="47" spans="3:11">
      <c r="C47" s="6">
        <f t="shared" si="3"/>
        <v>44</v>
      </c>
      <c r="D47" s="6">
        <v>45</v>
      </c>
      <c r="E47" s="2">
        <f t="shared" si="4"/>
        <v>8.7999999999999995E-2</v>
      </c>
      <c r="F47" s="2">
        <f t="shared" si="5"/>
        <v>-0.16057783970542816</v>
      </c>
      <c r="G47" s="2">
        <v>0</v>
      </c>
      <c r="H47" s="2">
        <f t="shared" si="6"/>
        <v>54.210560087798441</v>
      </c>
      <c r="I47" s="2">
        <f t="shared" si="7"/>
        <v>-0.18009645103147776</v>
      </c>
      <c r="J47" s="2">
        <f t="shared" si="8"/>
        <v>54.210560087798441</v>
      </c>
      <c r="K47" s="2">
        <f t="shared" si="9"/>
        <v>5.240959557748365</v>
      </c>
    </row>
    <row r="48" spans="3:11">
      <c r="C48" s="6">
        <f t="shared" si="3"/>
        <v>45</v>
      </c>
      <c r="D48" s="6">
        <v>46</v>
      </c>
      <c r="E48" s="2">
        <f t="shared" si="4"/>
        <v>0.09</v>
      </c>
      <c r="F48" s="2">
        <f t="shared" si="5"/>
        <v>-0.14781736546485535</v>
      </c>
      <c r="G48" s="2">
        <v>0</v>
      </c>
      <c r="H48" s="2">
        <f t="shared" si="6"/>
        <v>53.876602571835669</v>
      </c>
      <c r="I48" s="2">
        <f t="shared" si="7"/>
        <v>-0.16697875798138639</v>
      </c>
      <c r="J48" s="2">
        <f t="shared" si="8"/>
        <v>53.876602571835669</v>
      </c>
      <c r="K48" s="2">
        <f t="shared" si="9"/>
        <v>5.2206814992021737</v>
      </c>
    </row>
    <row r="49" spans="3:11">
      <c r="C49" s="6">
        <f t="shared" si="3"/>
        <v>46</v>
      </c>
      <c r="D49" s="6">
        <v>47</v>
      </c>
      <c r="E49" s="2">
        <f t="shared" si="4"/>
        <v>9.1999999999999998E-2</v>
      </c>
      <c r="F49" s="2">
        <f t="shared" si="5"/>
        <v>-0.13595658180653092</v>
      </c>
      <c r="G49" s="2">
        <v>0</v>
      </c>
      <c r="H49" s="2">
        <f t="shared" si="6"/>
        <v>53.567261221364603</v>
      </c>
      <c r="I49" s="2">
        <f t="shared" si="7"/>
        <v>-0.15467067523553268</v>
      </c>
      <c r="J49" s="2">
        <f t="shared" si="8"/>
        <v>53.567261221364603</v>
      </c>
      <c r="K49" s="2">
        <f t="shared" si="9"/>
        <v>5.2020554469009266</v>
      </c>
    </row>
    <row r="50" spans="3:11">
      <c r="C50" s="6">
        <f t="shared" si="3"/>
        <v>47</v>
      </c>
      <c r="D50" s="6">
        <v>48</v>
      </c>
      <c r="E50" s="2">
        <f t="shared" si="4"/>
        <v>9.4E-2</v>
      </c>
      <c r="F50" s="2">
        <f t="shared" si="5"/>
        <v>-0.12494914595716176</v>
      </c>
      <c r="G50" s="2">
        <v>0</v>
      </c>
      <c r="H50" s="2">
        <f t="shared" si="6"/>
        <v>53.280973921827766</v>
      </c>
      <c r="I50" s="2">
        <f t="shared" si="7"/>
        <v>-0.14314364976841887</v>
      </c>
      <c r="J50" s="2">
        <f t="shared" si="8"/>
        <v>53.280973921827766</v>
      </c>
      <c r="K50" s="2">
        <f t="shared" si="9"/>
        <v>5.184953742414355</v>
      </c>
    </row>
    <row r="51" spans="3:11">
      <c r="C51" s="6">
        <f t="shared" si="3"/>
        <v>48</v>
      </c>
      <c r="D51" s="6">
        <v>49</v>
      </c>
      <c r="E51" s="2">
        <f t="shared" si="4"/>
        <v>9.6000000000000002E-2</v>
      </c>
      <c r="F51" s="2">
        <f t="shared" si="5"/>
        <v>-0.1147482227851826</v>
      </c>
      <c r="G51" s="2">
        <v>0</v>
      </c>
      <c r="H51" s="2">
        <f t="shared" si="6"/>
        <v>53.016241072767976</v>
      </c>
      <c r="I51" s="2">
        <f t="shared" si="7"/>
        <v>-0.132366424529895</v>
      </c>
      <c r="J51" s="2">
        <f t="shared" si="8"/>
        <v>53.016241072767976</v>
      </c>
      <c r="K51" s="2">
        <f t="shared" si="9"/>
        <v>5.1692576827468981</v>
      </c>
    </row>
    <row r="52" spans="3:11">
      <c r="C52" s="6">
        <f t="shared" si="3"/>
        <v>49</v>
      </c>
      <c r="D52" s="6">
        <v>50</v>
      </c>
      <c r="E52" s="2">
        <f t="shared" si="4"/>
        <v>9.8000000000000004E-2</v>
      </c>
      <c r="F52" s="2">
        <f t="shared" si="5"/>
        <v>-0.10530714361217935</v>
      </c>
      <c r="G52" s="2">
        <v>0</v>
      </c>
      <c r="H52" s="2">
        <f t="shared" si="6"/>
        <v>52.771629257235865</v>
      </c>
      <c r="I52" s="2">
        <f t="shared" si="7"/>
        <v>-0.1223059077660551</v>
      </c>
      <c r="J52" s="2">
        <f t="shared" si="8"/>
        <v>52.771629257235865</v>
      </c>
      <c r="K52" s="2">
        <f t="shared" si="9"/>
        <v>5.1548570179575277</v>
      </c>
    </row>
    <row r="53" spans="3:11">
      <c r="C53" s="6">
        <f t="shared" si="3"/>
        <v>50</v>
      </c>
      <c r="D53" s="6">
        <v>51</v>
      </c>
      <c r="E53" s="2">
        <f t="shared" si="4"/>
        <v>0.1</v>
      </c>
      <c r="F53" s="2">
        <f t="shared" si="5"/>
        <v>-9.6579925941515141E-2</v>
      </c>
      <c r="G53" s="2">
        <v>0</v>
      </c>
      <c r="H53" s="2">
        <f t="shared" si="6"/>
        <v>52.545773477319884</v>
      </c>
      <c r="I53" s="2">
        <f t="shared" si="7"/>
        <v>-0.11292788995799086</v>
      </c>
      <c r="J53" s="2">
        <f t="shared" si="8"/>
        <v>52.545773477319884</v>
      </c>
      <c r="K53" s="2">
        <f t="shared" si="9"/>
        <v>5.1416494577739948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h=0,005</vt:lpstr>
      <vt:lpstr>h=0,002</vt:lpstr>
      <vt:lpstr>_R1</vt:lpstr>
      <vt:lpstr>_R2</vt:lpstr>
      <vt:lpstr>L</vt:lpstr>
    </vt:vector>
  </TitlesOfParts>
  <Company>BLV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</dc:creator>
  <cp:lastModifiedBy>Andris</cp:lastModifiedBy>
  <cp:lastPrinted>2013-03-15T23:14:56Z</cp:lastPrinted>
  <dcterms:created xsi:type="dcterms:W3CDTF">2013-03-15T12:25:00Z</dcterms:created>
  <dcterms:modified xsi:type="dcterms:W3CDTF">2013-03-16T00:01:11Z</dcterms:modified>
</cp:coreProperties>
</file>